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35" activeTab="0"/>
  </bookViews>
  <sheets>
    <sheet name="децембар 2018." sheetId="1" r:id="rId1"/>
  </sheets>
  <definedNames>
    <definedName name="_xlnm.Print_Area" localSheetId="0">'децембар 2018.'!$A$1:$O$123</definedName>
    <definedName name="_xlnm.Print_Titles" localSheetId="0">'децембар 2018.'!$4:$4</definedName>
    <definedName name="ptint_titles">#REF!</definedName>
    <definedName name="Ред.">#REF!</definedName>
  </definedNames>
  <calcPr fullCalcOnLoad="1"/>
</workbook>
</file>

<file path=xl/sharedStrings.xml><?xml version="1.0" encoding="utf-8"?>
<sst xmlns="http://schemas.openxmlformats.org/spreadsheetml/2006/main" count="204" uniqueCount="175">
  <si>
    <t>Ред.</t>
  </si>
  <si>
    <t>У К У П Н О</t>
  </si>
  <si>
    <t>Остварено</t>
  </si>
  <si>
    <t>План</t>
  </si>
  <si>
    <t xml:space="preserve">Процена </t>
  </si>
  <si>
    <t>Индекс</t>
  </si>
  <si>
    <t>Конто</t>
  </si>
  <si>
    <t>512</t>
  </si>
  <si>
    <t>Трошкови горива и енергије</t>
  </si>
  <si>
    <t>513</t>
  </si>
  <si>
    <t>Трошкови електричне енергије</t>
  </si>
  <si>
    <t>52</t>
  </si>
  <si>
    <t>520</t>
  </si>
  <si>
    <t>526</t>
  </si>
  <si>
    <t>Остали лични расходи и накнаде</t>
  </si>
  <si>
    <t>Јубиларне награде</t>
  </si>
  <si>
    <t>5292</t>
  </si>
  <si>
    <t>Трошкови транспортних услуга</t>
  </si>
  <si>
    <t>531</t>
  </si>
  <si>
    <t>Трошкови услуга одржавања</t>
  </si>
  <si>
    <t>532</t>
  </si>
  <si>
    <t>539</t>
  </si>
  <si>
    <t>54</t>
  </si>
  <si>
    <t>540</t>
  </si>
  <si>
    <t>Трошкови непроизводних услуга</t>
  </si>
  <si>
    <t>550</t>
  </si>
  <si>
    <t>Трошкови премија осигурања</t>
  </si>
  <si>
    <t>554</t>
  </si>
  <si>
    <t>Трошкови пореза</t>
  </si>
  <si>
    <t>5550</t>
  </si>
  <si>
    <t>Остали нематеријални трошкови</t>
  </si>
  <si>
    <t>5599</t>
  </si>
  <si>
    <t>57</t>
  </si>
  <si>
    <t>576</t>
  </si>
  <si>
    <t>579</t>
  </si>
  <si>
    <t>58</t>
  </si>
  <si>
    <t>5</t>
  </si>
  <si>
    <t>51301</t>
  </si>
  <si>
    <t>52990</t>
  </si>
  <si>
    <t>52904</t>
  </si>
  <si>
    <t xml:space="preserve">Расходи по основу директних отписа потраживања </t>
  </si>
  <si>
    <t>51302</t>
  </si>
  <si>
    <t>51330</t>
  </si>
  <si>
    <t>52930</t>
  </si>
  <si>
    <t>52950</t>
  </si>
  <si>
    <t>52980</t>
  </si>
  <si>
    <t>53110</t>
  </si>
  <si>
    <t>53210</t>
  </si>
  <si>
    <t>53290</t>
  </si>
  <si>
    <t>53291</t>
  </si>
  <si>
    <t>53990</t>
  </si>
  <si>
    <t>55000</t>
  </si>
  <si>
    <t>55030</t>
  </si>
  <si>
    <t>55200</t>
  </si>
  <si>
    <t>Трошкови платног промета</t>
  </si>
  <si>
    <t>55300</t>
  </si>
  <si>
    <t xml:space="preserve">Трошкови чланарина </t>
  </si>
  <si>
    <t>55590</t>
  </si>
  <si>
    <t>55990</t>
  </si>
  <si>
    <t>55050</t>
  </si>
  <si>
    <t>52240</t>
  </si>
  <si>
    <t>*</t>
  </si>
  <si>
    <t>8</t>
  </si>
  <si>
    <t>7</t>
  </si>
  <si>
    <t>6</t>
  </si>
  <si>
    <t>4</t>
  </si>
  <si>
    <t>3</t>
  </si>
  <si>
    <t>2</t>
  </si>
  <si>
    <t>1</t>
  </si>
  <si>
    <t>Измена</t>
  </si>
  <si>
    <t>Трошкови огласа у штампи и другим медијима</t>
  </si>
  <si>
    <t>Трошкови зарада и накнада зарада за запослене</t>
  </si>
  <si>
    <t xml:space="preserve">Трошкови амортизације </t>
  </si>
  <si>
    <t xml:space="preserve">ПЛАН ТРОШКОВА  </t>
  </si>
  <si>
    <t>Трошкови зарада и накнада зарада(бруто)</t>
  </si>
  <si>
    <t>Трошкови накнада по уговору о делу</t>
  </si>
  <si>
    <t>Резервисања за накнаде и друге бенефиције запослених</t>
  </si>
  <si>
    <t>Трошкови репрезентације</t>
  </si>
  <si>
    <t>Трошкови претплате на стручне часописе и публикације</t>
  </si>
  <si>
    <t>Трошкови учешћа у финансирању зарада особа са инвалидитетом</t>
  </si>
  <si>
    <t>Расходи камата</t>
  </si>
  <si>
    <t>Издаци за хуманитарне намене</t>
  </si>
  <si>
    <t>Издаци за културне,образовне,спортске и друге намене</t>
  </si>
  <si>
    <t>9</t>
  </si>
  <si>
    <t>ЈКП "Обреновац"Обреновац</t>
  </si>
  <si>
    <t>Трошкови накнада члановима  надзорног одбора</t>
  </si>
  <si>
    <t>Трошкови горива за возила</t>
  </si>
  <si>
    <t>Трошкови резервних делова</t>
  </si>
  <si>
    <t>Солидарна помоћ</t>
  </si>
  <si>
    <t>Накнаде трошкова превоза на радно место и са радног места</t>
  </si>
  <si>
    <t>Трошкови  ПТТ услуга у земљи</t>
  </si>
  <si>
    <t>Трошкови услуга превоза у земљи</t>
  </si>
  <si>
    <t>ВРСТА РАСХОДА ПО КЛАСАМА</t>
  </si>
  <si>
    <t>Трошкови рекламе и пропаганде</t>
  </si>
  <si>
    <t>Трошкови осталих услуга</t>
  </si>
  <si>
    <t>Трошкови услужног ангажовања механизације</t>
  </si>
  <si>
    <t xml:space="preserve">Трошкови здравствених услуга </t>
  </si>
  <si>
    <t>Трошкови робе употребљене за репрезентацију</t>
  </si>
  <si>
    <t>Трошкови пореза на имовину</t>
  </si>
  <si>
    <t>Правне услуге извршитеља</t>
  </si>
  <si>
    <t>Трошкови услуга у пословним процесима</t>
  </si>
  <si>
    <t>Комунална такса на фирму</t>
  </si>
  <si>
    <t>ТРОШКОВИ ПРОИЗВОДНИХ УСЛУГА - 53</t>
  </si>
  <si>
    <t>ТРОШКОВИ ЗАРАДА, НАКНАДА ЗАРАДА И ОСТАЛИ ЛИЧНИ ТРОШКОВИ - 52</t>
  </si>
  <si>
    <t>Трошкови закупнина (закуп пословног простора)</t>
  </si>
  <si>
    <t>Остале накнаде трошкова запосленима,послодавцима и другим физичким лицима (пакетићи за децу, добров.пензиј.допринос и др.)</t>
  </si>
  <si>
    <t>Накнаде трошкова смештаја и исхране на службеном путу, дневнице</t>
  </si>
  <si>
    <t>Трошкови адвокатских услуга</t>
  </si>
  <si>
    <t>Трошкови услуга прославе дана предузећа</t>
  </si>
  <si>
    <t>Трошак за услугу Центра за заштиту потрошача</t>
  </si>
  <si>
    <t>Трош.усл.заш на раду-испит.и мерења ел.,хидр.опр.,маш.,уређ. и ал.</t>
  </si>
  <si>
    <t>Отпремнина приликом одласка у пензију</t>
  </si>
  <si>
    <t>Трошкови саветовања и других  услуга правних лица</t>
  </si>
  <si>
    <t>Други нематеријални трошкови (друге непредвиђене услуге)</t>
  </si>
  <si>
    <t>Ревизија акта о процени ризика</t>
  </si>
  <si>
    <t>Услуга интервентног одржавања и месечни преглед лифтова</t>
  </si>
  <si>
    <t>Други трошкови услуга одржавања  - текуће одржавање</t>
  </si>
  <si>
    <t>Услуге инвестиционог одржавања стамбеног фонда</t>
  </si>
  <si>
    <t>ОСТАЛИ РАСХОДИ - 57</t>
  </si>
  <si>
    <t>РАСХОДИ ПО ОСНОВУ ОБЕЗВРЕЂЕЊА ИМОВИНЕ - 58</t>
  </si>
  <si>
    <t>ФИНАНСИЈСКИ РАСХОДИ - 56</t>
  </si>
  <si>
    <t>НЕМАТЕРИЈАЛНИ ТРОШКОВИ - 55</t>
  </si>
  <si>
    <t>ТРОШКОВИ АМОРТИЗАЦИЈЕ И РЕЗЕРВИСАЊА - 54</t>
  </si>
  <si>
    <t>ТРОШКОВИ МАТЕРИЈАЛА И ЕНЕРГИЈЕ - 51</t>
  </si>
  <si>
    <t>Набавна вредност продате робе - 50</t>
  </si>
  <si>
    <t xml:space="preserve">Трошкови одржавања гробља - израда опсега и гробница </t>
  </si>
  <si>
    <t>Трошкови услуга одржавања некретнина, постројења и опреме</t>
  </si>
  <si>
    <t>Разлика за уплату у буџет Републике Србије у складу са законом</t>
  </si>
  <si>
    <t>Трошкови фиксне и мобилне телефоније, интернет</t>
  </si>
  <si>
    <t>Трошкови комуналних услуга</t>
  </si>
  <si>
    <t>Угоститељске услуге</t>
  </si>
  <si>
    <t>План 2017.</t>
  </si>
  <si>
    <t>План 2018.</t>
  </si>
  <si>
    <t>План 2019.</t>
  </si>
  <si>
    <t xml:space="preserve">Услуга техничког прегледа лифтова  </t>
  </si>
  <si>
    <t>Трошкови хтз опреме</t>
  </si>
  <si>
    <t>Трошкови материјала за израду (тр.сиров.и осн.мат.,тр.помоћног мат.,тр..амбалаже)</t>
  </si>
  <si>
    <t xml:space="preserve">Специјализоване услуге за одржавање возила, маш.и скл.возила </t>
  </si>
  <si>
    <t>Трошкови за набавку аутоделова</t>
  </si>
  <si>
    <t>Трошкови набавке уља и аутокозметике</t>
  </si>
  <si>
    <t>Трошкови набавке аутогума</t>
  </si>
  <si>
    <t>Трошкови садње сезонског цвећа</t>
  </si>
  <si>
    <t>Трошкови осталих услуга(штамп.рач.,копир.сагласн.,техн.пр.,гис-а и др.)</t>
  </si>
  <si>
    <t xml:space="preserve">Трошкови једнократног отписа алата и инвентара </t>
  </si>
  <si>
    <t>Трошкови услуга одржавања програма за финансије и књиговодство</t>
  </si>
  <si>
    <t>Обезвређење потраживања због немогућности наплате потр.</t>
  </si>
  <si>
    <t>Трошкови учешћа у пројектима технолошког развоја финансираним од стране Министарства просвете, науке и технолошког развоја</t>
  </si>
  <si>
    <t>Процена ризика у заштити лица, имовине и пословања</t>
  </si>
  <si>
    <t>Израда акта о безбедности инф.-комуникационог 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</si>
  <si>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</si>
  <si>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Израда Плана обезбеђења објеката</t>
  </si>
  <si>
    <t>Трошкови увођења стандарда ИСО 27000</t>
  </si>
  <si>
    <t>Услуга сервисир.и поправке возила,машина и скл.возила и маш.</t>
  </si>
  <si>
    <t>Израда појединачних бетонских опсега на Новом гробљу за лица чије трошкове сахране сносе ГО Обреновац и Геронтолошки центар са набавком и уградњом гранитних спомен обележја</t>
  </si>
  <si>
    <t>Тржишна истраживања и консалтинг у сектору произвођача електричне енергије из депонијског гаса</t>
  </si>
  <si>
    <t>Техничко-технолошки консалтинг у реализацији пројекта ЈПП</t>
  </si>
  <si>
    <t>Израда студије-идејно решење третмана органског отпада</t>
  </si>
  <si>
    <t>Трошкови едукације грађана у вези са унапређењем ком.хиг.града</t>
  </si>
  <si>
    <t>Напомињемо да су у Плану прихода приказани фактурисани приходи. У зависности од остварења</t>
  </si>
  <si>
    <t>прихода, односно наплате потраживања за извршену услугу, предузеће ће сервисирати обавезе</t>
  </si>
  <si>
    <t>према запосленима,за исплату зарада, као и остале обавезе које произилазе из обављања делатности.</t>
  </si>
  <si>
    <t>Уколико се остваре приходи у већем износу од планираних, уколико остварење трошкова буде ниже,</t>
  </si>
  <si>
    <t xml:space="preserve">ЈКП''Обреновац''Обреновац ће реализовати набавке из сопствених средстава, а све у зависности од </t>
  </si>
  <si>
    <t xml:space="preserve">прилива финансијских средстава и стања на текућем рачуну предузећа. </t>
  </si>
  <si>
    <t xml:space="preserve">Трошкови осталог материјала (режијског) - материјал за одрж.хигијене, канцел.материјал, тр.рез.делова, трош.алата и инвентара, и остали режијски материјал- материјал за одржавање некретн. постројења и опреме,ст.зграде) </t>
  </si>
  <si>
    <t>ЈКП "ОБРЕНОВАЦ" ОБРЕНОВАЦ</t>
  </si>
  <si>
    <t>Славко Берић, дипл.менаџер</t>
  </si>
  <si>
    <t xml:space="preserve">               вд     директор</t>
  </si>
  <si>
    <t>Други трошкови погонског горива(пелет,угаљ, нафта, гас и др.)</t>
  </si>
  <si>
    <t>Трошкови интелектуалних услуга правних лица (праћење ИМС-а, интерна провера сертификата ИССО стандарда)</t>
  </si>
  <si>
    <t>Трошкови ревизије финансијских извештаја (екстерна ревизија)</t>
  </si>
  <si>
    <t>Други трошкови пореза (добит и др.)</t>
  </si>
  <si>
    <t>Процена вредности капитала</t>
  </si>
  <si>
    <t xml:space="preserve">Остали финансијски расходи </t>
  </si>
  <si>
    <t>_______/_______/</t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</si>
</sst>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"/>
    <numFmt numFmtId="197" formatCode="#,##0.000"/>
    <numFmt numFmtId="198" formatCode="[$-81A]d\.\ mmmm\ yyyy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_);_(* \(#,##0.0\);_(* &quot;-&quot;??_);_(@_)"/>
    <numFmt numFmtId="203" formatCode="_(* #,##0_);_(* \(#,##0\);_(* &quot;-&quot;??_);_(@_)"/>
    <numFmt numFmtId="204" formatCode="[$-241A]d\.\ mmmm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 Cirilica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center"/>
    </xf>
    <xf numFmtId="0" fontId="47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="115" zoomScaleNormal="115" zoomScaleSheetLayoutView="100" zoomScalePageLayoutView="0" workbookViewId="0" topLeftCell="A1">
      <selection activeCell="Q12" sqref="Q12"/>
    </sheetView>
  </sheetViews>
  <sheetFormatPr defaultColWidth="9.140625" defaultRowHeight="12.75"/>
  <cols>
    <col min="1" max="1" width="3.00390625" style="7" customWidth="1"/>
    <col min="2" max="2" width="62.140625" style="7" customWidth="1"/>
    <col min="3" max="3" width="6.140625" style="75" hidden="1" customWidth="1"/>
    <col min="4" max="4" width="11.28125" style="76" hidden="1" customWidth="1"/>
    <col min="5" max="5" width="13.28125" style="77" hidden="1" customWidth="1"/>
    <col min="6" max="6" width="10.8515625" style="77" hidden="1" customWidth="1"/>
    <col min="7" max="7" width="11.28125" style="78" hidden="1" customWidth="1"/>
    <col min="8" max="8" width="10.7109375" style="79" hidden="1" customWidth="1"/>
    <col min="9" max="9" width="6.57421875" style="80" hidden="1" customWidth="1"/>
    <col min="10" max="10" width="5.57421875" style="80" hidden="1" customWidth="1"/>
    <col min="11" max="11" width="6.140625" style="80" hidden="1" customWidth="1"/>
    <col min="12" max="12" width="9.00390625" style="7" hidden="1" customWidth="1"/>
    <col min="13" max="13" width="13.7109375" style="7" customWidth="1"/>
    <col min="14" max="15" width="14.140625" style="7" customWidth="1"/>
    <col min="16" max="16" width="15.8515625" style="7" customWidth="1"/>
    <col min="17" max="17" width="14.28125" style="7" customWidth="1"/>
    <col min="18" max="18" width="10.7109375" style="7" customWidth="1"/>
    <col min="19" max="21" width="9.140625" style="7" customWidth="1"/>
    <col min="22" max="22" width="16.8515625" style="7" customWidth="1"/>
    <col min="23" max="16384" width="9.140625" style="7" customWidth="1"/>
  </cols>
  <sheetData>
    <row r="1" spans="1:14" ht="15">
      <c r="A1" s="102" t="s">
        <v>84</v>
      </c>
      <c r="B1" s="102"/>
      <c r="C1" s="1"/>
      <c r="D1" s="2"/>
      <c r="E1" s="3"/>
      <c r="F1" s="3"/>
      <c r="G1" s="4"/>
      <c r="H1" s="5"/>
      <c r="I1" s="6"/>
      <c r="J1" s="6"/>
      <c r="K1" s="6"/>
      <c r="L1" s="6"/>
      <c r="M1" s="95"/>
      <c r="N1" s="94"/>
    </row>
    <row r="2" spans="1:15" s="10" customFormat="1" ht="15">
      <c r="A2" s="8"/>
      <c r="B2" s="93"/>
      <c r="C2" s="9"/>
      <c r="D2" s="9"/>
      <c r="E2" s="9"/>
      <c r="F2" s="9"/>
      <c r="G2" s="9"/>
      <c r="H2" s="9"/>
      <c r="I2" s="8"/>
      <c r="J2" s="8"/>
      <c r="K2" s="8"/>
      <c r="L2" s="8"/>
      <c r="M2" s="8"/>
      <c r="O2" s="104"/>
    </row>
    <row r="3" spans="1:15" ht="15">
      <c r="A3" s="11"/>
      <c r="B3" s="12" t="s">
        <v>73</v>
      </c>
      <c r="C3" s="13"/>
      <c r="D3" s="14"/>
      <c r="E3" s="15"/>
      <c r="F3" s="15"/>
      <c r="G3" s="16"/>
      <c r="H3" s="17"/>
      <c r="I3" s="18"/>
      <c r="J3" s="18"/>
      <c r="K3" s="18"/>
      <c r="L3" s="18"/>
      <c r="M3" s="19" t="s">
        <v>131</v>
      </c>
      <c r="N3" s="92" t="s">
        <v>132</v>
      </c>
      <c r="O3" s="99" t="s">
        <v>133</v>
      </c>
    </row>
    <row r="4" spans="1:15" ht="15">
      <c r="A4" s="20" t="s">
        <v>0</v>
      </c>
      <c r="B4" s="19" t="s">
        <v>92</v>
      </c>
      <c r="C4" s="21" t="s">
        <v>6</v>
      </c>
      <c r="D4" s="22" t="s">
        <v>2</v>
      </c>
      <c r="E4" s="23" t="s">
        <v>3</v>
      </c>
      <c r="F4" s="23" t="s">
        <v>2</v>
      </c>
      <c r="G4" s="24" t="s">
        <v>4</v>
      </c>
      <c r="H4" s="22" t="s">
        <v>3</v>
      </c>
      <c r="I4" s="103" t="s">
        <v>5</v>
      </c>
      <c r="J4" s="103"/>
      <c r="K4" s="103"/>
      <c r="L4" s="23" t="s">
        <v>69</v>
      </c>
      <c r="M4" s="20"/>
      <c r="N4" s="20"/>
      <c r="O4" s="105"/>
    </row>
    <row r="5" spans="1:15" ht="15">
      <c r="A5" s="12" t="s">
        <v>68</v>
      </c>
      <c r="B5" s="25" t="s">
        <v>124</v>
      </c>
      <c r="C5" s="13"/>
      <c r="D5" s="26"/>
      <c r="E5" s="26"/>
      <c r="F5" s="26"/>
      <c r="G5" s="26"/>
      <c r="H5" s="26"/>
      <c r="I5" s="27"/>
      <c r="J5" s="27"/>
      <c r="K5" s="27"/>
      <c r="L5" s="28"/>
      <c r="M5" s="83">
        <v>2000000</v>
      </c>
      <c r="N5" s="29">
        <v>2000000</v>
      </c>
      <c r="O5" s="83">
        <v>2000000</v>
      </c>
    </row>
    <row r="6" spans="1:15" ht="13.5" customHeight="1">
      <c r="A6" s="12" t="s">
        <v>67</v>
      </c>
      <c r="B6" s="25" t="s">
        <v>123</v>
      </c>
      <c r="C6" s="13"/>
      <c r="D6" s="26"/>
      <c r="E6" s="26"/>
      <c r="F6" s="26"/>
      <c r="G6" s="26"/>
      <c r="H6" s="26"/>
      <c r="I6" s="27"/>
      <c r="J6" s="27"/>
      <c r="K6" s="27"/>
      <c r="L6" s="28"/>
      <c r="M6" s="83">
        <v>47750000</v>
      </c>
      <c r="N6" s="29">
        <v>51450000</v>
      </c>
      <c r="O6" s="83">
        <v>61200000</v>
      </c>
    </row>
    <row r="7" spans="1:15" ht="21.75" customHeight="1">
      <c r="A7" s="30" t="s">
        <v>61</v>
      </c>
      <c r="B7" s="31" t="s">
        <v>136</v>
      </c>
      <c r="C7" s="32"/>
      <c r="D7" s="32"/>
      <c r="E7" s="32"/>
      <c r="F7" s="32"/>
      <c r="G7" s="32"/>
      <c r="H7" s="32"/>
      <c r="I7" s="27" t="e">
        <f>SUM(G7/E7)</f>
        <v>#DIV/0!</v>
      </c>
      <c r="J7" s="27" t="e">
        <f>SUM(H7/E7)</f>
        <v>#DIV/0!</v>
      </c>
      <c r="K7" s="27" t="e">
        <f>SUM(H7/G7)</f>
        <v>#DIV/0!</v>
      </c>
      <c r="L7" s="28"/>
      <c r="M7" s="83">
        <v>3000000</v>
      </c>
      <c r="N7" s="29">
        <v>3000000</v>
      </c>
      <c r="O7" s="83">
        <v>3000000</v>
      </c>
    </row>
    <row r="8" spans="1:15" ht="57" customHeight="1">
      <c r="A8" s="33" t="s">
        <v>61</v>
      </c>
      <c r="B8" s="34" t="s">
        <v>164</v>
      </c>
      <c r="C8" s="13" t="s">
        <v>7</v>
      </c>
      <c r="D8" s="26" t="e">
        <f>SUM(#REF!)</f>
        <v>#REF!</v>
      </c>
      <c r="E8" s="26">
        <v>6000000</v>
      </c>
      <c r="F8" s="26">
        <v>6000000</v>
      </c>
      <c r="G8" s="26">
        <v>6000000</v>
      </c>
      <c r="H8" s="26">
        <v>6000000</v>
      </c>
      <c r="I8" s="27">
        <f>SUM(G8/E8)</f>
        <v>1</v>
      </c>
      <c r="J8" s="27">
        <f>SUM(H8/E8)</f>
        <v>1</v>
      </c>
      <c r="K8" s="27">
        <f>SUM(H8/G8)</f>
        <v>1</v>
      </c>
      <c r="L8" s="28"/>
      <c r="M8" s="83">
        <v>5000000</v>
      </c>
      <c r="N8" s="83">
        <v>6000000</v>
      </c>
      <c r="O8" s="83">
        <v>6000000</v>
      </c>
    </row>
    <row r="9" spans="1:15" ht="15.75" customHeight="1">
      <c r="A9" s="30" t="s">
        <v>61</v>
      </c>
      <c r="B9" s="35" t="s">
        <v>8</v>
      </c>
      <c r="C9" s="13" t="s">
        <v>9</v>
      </c>
      <c r="D9" s="26">
        <f>SUM(D10:D13)</f>
        <v>93276062</v>
      </c>
      <c r="E9" s="26">
        <f>SUM(E10:E13)</f>
        <v>19450000</v>
      </c>
      <c r="F9" s="26">
        <f>SUM(F10:F13)</f>
        <v>27073701</v>
      </c>
      <c r="G9" s="26">
        <f>SUM(G10:G13)</f>
        <v>33431601.33333333</v>
      </c>
      <c r="H9" s="26">
        <f>SUM(H10:H13)</f>
        <v>19400000</v>
      </c>
      <c r="I9" s="27">
        <f>SUM(G9/E9)</f>
        <v>1.7188483976006852</v>
      </c>
      <c r="J9" s="27">
        <f>SUM(H9/E9)</f>
        <v>0.9974293059125964</v>
      </c>
      <c r="K9" s="27">
        <f>SUM(H9/G9)</f>
        <v>0.5802892839792578</v>
      </c>
      <c r="L9" s="28"/>
      <c r="M9" s="83">
        <v>26750000</v>
      </c>
      <c r="N9" s="29">
        <v>28900000</v>
      </c>
      <c r="O9" s="83">
        <v>33500000</v>
      </c>
    </row>
    <row r="10" spans="1:15" ht="14.25">
      <c r="A10" s="36"/>
      <c r="B10" s="35" t="s">
        <v>10</v>
      </c>
      <c r="C10" s="35" t="s">
        <v>37</v>
      </c>
      <c r="D10" s="37">
        <v>10128460</v>
      </c>
      <c r="E10" s="37">
        <v>8000000</v>
      </c>
      <c r="F10" s="37">
        <v>8000000</v>
      </c>
      <c r="G10" s="37">
        <v>8000000</v>
      </c>
      <c r="H10" s="37">
        <v>8000000</v>
      </c>
      <c r="I10" s="27"/>
      <c r="J10" s="27"/>
      <c r="K10" s="27">
        <f>SUM(H10/G10)</f>
        <v>1</v>
      </c>
      <c r="L10" s="28"/>
      <c r="M10" s="17">
        <v>5000000</v>
      </c>
      <c r="N10" s="17">
        <v>5000000</v>
      </c>
      <c r="O10" s="84">
        <v>5500000</v>
      </c>
    </row>
    <row r="11" spans="1:15" ht="14.25">
      <c r="A11" s="36"/>
      <c r="B11" s="35" t="s">
        <v>168</v>
      </c>
      <c r="C11" s="35" t="s">
        <v>41</v>
      </c>
      <c r="D11" s="37">
        <v>147814</v>
      </c>
      <c r="E11" s="37">
        <v>450000</v>
      </c>
      <c r="F11" s="37">
        <v>800961</v>
      </c>
      <c r="G11" s="37">
        <f>SUM(F11)*4/3</f>
        <v>1067948</v>
      </c>
      <c r="H11" s="37">
        <v>400000</v>
      </c>
      <c r="I11" s="27"/>
      <c r="J11" s="27"/>
      <c r="K11" s="27"/>
      <c r="L11" s="28"/>
      <c r="M11" s="84">
        <v>1750000</v>
      </c>
      <c r="N11" s="38">
        <v>900000</v>
      </c>
      <c r="O11" s="84">
        <v>2000000</v>
      </c>
    </row>
    <row r="12" spans="1:15" ht="14.25">
      <c r="A12" s="36"/>
      <c r="B12" s="35" t="s">
        <v>86</v>
      </c>
      <c r="C12" s="13" t="s">
        <v>42</v>
      </c>
      <c r="D12" s="39">
        <v>41499894</v>
      </c>
      <c r="E12" s="39">
        <v>5500000</v>
      </c>
      <c r="F12" s="39">
        <v>9136370</v>
      </c>
      <c r="G12" s="39">
        <f>SUM(F12)*4/3</f>
        <v>12181826.666666666</v>
      </c>
      <c r="H12" s="39">
        <v>5500000</v>
      </c>
      <c r="I12" s="40"/>
      <c r="J12" s="40"/>
      <c r="K12" s="40"/>
      <c r="L12" s="41"/>
      <c r="M12" s="17">
        <v>20000000</v>
      </c>
      <c r="N12" s="28">
        <v>23000000</v>
      </c>
      <c r="O12" s="82">
        <v>26000000</v>
      </c>
    </row>
    <row r="13" spans="1:15" ht="15" customHeight="1">
      <c r="A13" s="36" t="s">
        <v>61</v>
      </c>
      <c r="B13" s="35" t="s">
        <v>87</v>
      </c>
      <c r="C13" s="13" t="s">
        <v>42</v>
      </c>
      <c r="D13" s="39">
        <v>41499894</v>
      </c>
      <c r="E13" s="39">
        <v>5500000</v>
      </c>
      <c r="F13" s="39">
        <v>9136370</v>
      </c>
      <c r="G13" s="39">
        <f>SUM(F13)*4/3</f>
        <v>12181826.666666666</v>
      </c>
      <c r="H13" s="39">
        <v>5500000</v>
      </c>
      <c r="I13" s="40"/>
      <c r="J13" s="40"/>
      <c r="K13" s="40"/>
      <c r="L13" s="41"/>
      <c r="M13" s="85">
        <v>7000000</v>
      </c>
      <c r="N13" s="42">
        <v>6350000</v>
      </c>
      <c r="O13" s="85">
        <v>12500000</v>
      </c>
    </row>
    <row r="14" spans="1:15" ht="15" customHeight="1">
      <c r="A14" s="36"/>
      <c r="B14" s="35" t="s">
        <v>138</v>
      </c>
      <c r="C14" s="13"/>
      <c r="D14" s="39"/>
      <c r="E14" s="39"/>
      <c r="F14" s="39"/>
      <c r="G14" s="39"/>
      <c r="H14" s="39"/>
      <c r="I14" s="40"/>
      <c r="J14" s="40"/>
      <c r="K14" s="40"/>
      <c r="L14" s="41"/>
      <c r="M14" s="82">
        <v>4000000</v>
      </c>
      <c r="N14" s="16">
        <v>3000000</v>
      </c>
      <c r="O14" s="82">
        <v>9000000</v>
      </c>
    </row>
    <row r="15" spans="1:15" ht="15" customHeight="1">
      <c r="A15" s="36"/>
      <c r="B15" s="35" t="s">
        <v>139</v>
      </c>
      <c r="C15" s="13"/>
      <c r="D15" s="39"/>
      <c r="E15" s="39"/>
      <c r="F15" s="39"/>
      <c r="G15" s="39"/>
      <c r="H15" s="39"/>
      <c r="I15" s="40"/>
      <c r="J15" s="40"/>
      <c r="K15" s="40"/>
      <c r="L15" s="41"/>
      <c r="M15" s="82">
        <v>1400000</v>
      </c>
      <c r="N15" s="16">
        <v>1500000</v>
      </c>
      <c r="O15" s="82">
        <v>1000000</v>
      </c>
    </row>
    <row r="16" spans="1:20" ht="15" customHeight="1">
      <c r="A16" s="36"/>
      <c r="B16" s="35" t="s">
        <v>140</v>
      </c>
      <c r="C16" s="13"/>
      <c r="D16" s="39"/>
      <c r="E16" s="39"/>
      <c r="F16" s="39"/>
      <c r="G16" s="39"/>
      <c r="H16" s="39"/>
      <c r="I16" s="40"/>
      <c r="J16" s="40"/>
      <c r="K16" s="40"/>
      <c r="L16" s="41"/>
      <c r="M16" s="82">
        <v>1600000</v>
      </c>
      <c r="N16" s="16">
        <v>1850000</v>
      </c>
      <c r="O16" s="82">
        <v>2500000</v>
      </c>
      <c r="T16" s="81"/>
    </row>
    <row r="17" spans="1:15" ht="15" customHeight="1">
      <c r="A17" s="36" t="s">
        <v>61</v>
      </c>
      <c r="B17" s="34" t="s">
        <v>135</v>
      </c>
      <c r="C17" s="25"/>
      <c r="D17" s="43"/>
      <c r="E17" s="43"/>
      <c r="F17" s="43"/>
      <c r="G17" s="43"/>
      <c r="H17" s="43"/>
      <c r="I17" s="44"/>
      <c r="J17" s="44"/>
      <c r="K17" s="44"/>
      <c r="L17" s="29"/>
      <c r="M17" s="83">
        <v>5000000</v>
      </c>
      <c r="N17" s="29">
        <v>5000000</v>
      </c>
      <c r="O17" s="83">
        <v>4000000</v>
      </c>
    </row>
    <row r="18" spans="1:15" ht="15" customHeight="1">
      <c r="A18" s="36" t="s">
        <v>61</v>
      </c>
      <c r="B18" s="45" t="s">
        <v>141</v>
      </c>
      <c r="C18" s="25"/>
      <c r="D18" s="43"/>
      <c r="E18" s="43"/>
      <c r="F18" s="43"/>
      <c r="G18" s="43"/>
      <c r="H18" s="43"/>
      <c r="I18" s="44"/>
      <c r="J18" s="44"/>
      <c r="K18" s="44"/>
      <c r="L18" s="29"/>
      <c r="M18" s="83">
        <v>1000000</v>
      </c>
      <c r="N18" s="29">
        <v>1200000</v>
      </c>
      <c r="O18" s="83">
        <v>1200000</v>
      </c>
    </row>
    <row r="19" spans="1:15" ht="15" customHeight="1">
      <c r="A19" s="36" t="s">
        <v>61</v>
      </c>
      <c r="B19" s="45" t="s">
        <v>143</v>
      </c>
      <c r="C19" s="25"/>
      <c r="D19" s="43"/>
      <c r="E19" s="43"/>
      <c r="F19" s="43"/>
      <c r="G19" s="43"/>
      <c r="H19" s="43"/>
      <c r="I19" s="44"/>
      <c r="J19" s="44"/>
      <c r="K19" s="44"/>
      <c r="L19" s="29"/>
      <c r="M19" s="83"/>
      <c r="N19" s="29">
        <v>1000000</v>
      </c>
      <c r="O19" s="83">
        <v>1000000</v>
      </c>
    </row>
    <row r="20" spans="1:15" ht="30">
      <c r="A20" s="12" t="s">
        <v>66</v>
      </c>
      <c r="B20" s="46" t="s">
        <v>103</v>
      </c>
      <c r="C20" s="13" t="s">
        <v>11</v>
      </c>
      <c r="D20" s="26" t="e">
        <f>SUM(#REF!+#REF!+D25+#REF!)</f>
        <v>#REF!</v>
      </c>
      <c r="E20" s="26" t="e">
        <f>SUM(#REF!+#REF!+E25+#REF!+#REF!)</f>
        <v>#REF!</v>
      </c>
      <c r="F20" s="26" t="e">
        <f>SUM(#REF!+#REF!+F25+#REF!+#REF!)</f>
        <v>#REF!</v>
      </c>
      <c r="G20" s="26" t="e">
        <f>SUM(#REF!+#REF!+G25+#REF!+#REF!)</f>
        <v>#REF!</v>
      </c>
      <c r="H20" s="26" t="e">
        <f>SUM(#REF!+#REF!+H25+#REF!+#REF!)</f>
        <v>#REF!</v>
      </c>
      <c r="I20" s="27" t="e">
        <f>SUM(G20/E20)</f>
        <v>#REF!</v>
      </c>
      <c r="J20" s="27" t="e">
        <f>SUM(H20/E20)</f>
        <v>#REF!</v>
      </c>
      <c r="K20" s="27" t="e">
        <f>SUM(H20/G20)</f>
        <v>#REF!</v>
      </c>
      <c r="L20" s="28"/>
      <c r="M20" s="83">
        <v>233354177</v>
      </c>
      <c r="N20" s="29">
        <v>258834000</v>
      </c>
      <c r="O20" s="85">
        <v>277734000</v>
      </c>
    </row>
    <row r="21" spans="1:15" ht="12.75" customHeight="1">
      <c r="A21" s="15" t="s">
        <v>61</v>
      </c>
      <c r="B21" s="34" t="s">
        <v>74</v>
      </c>
      <c r="C21" s="35"/>
      <c r="D21" s="37"/>
      <c r="E21" s="37"/>
      <c r="F21" s="37"/>
      <c r="G21" s="37"/>
      <c r="H21" s="37"/>
      <c r="I21" s="27"/>
      <c r="J21" s="27"/>
      <c r="K21" s="27"/>
      <c r="L21" s="28"/>
      <c r="M21" s="83">
        <v>189000000</v>
      </c>
      <c r="N21" s="29">
        <v>202000000</v>
      </c>
      <c r="O21" s="83">
        <v>231700000</v>
      </c>
    </row>
    <row r="22" spans="1:16" ht="12.75" customHeight="1">
      <c r="A22" s="15"/>
      <c r="B22" s="35" t="s">
        <v>71</v>
      </c>
      <c r="C22" s="35" t="s">
        <v>12</v>
      </c>
      <c r="D22" s="37" t="e">
        <f>SUM(#REF!)</f>
        <v>#REF!</v>
      </c>
      <c r="E22" s="37" t="e">
        <f>SUM(#REF!)</f>
        <v>#REF!</v>
      </c>
      <c r="F22" s="37" t="e">
        <f>SUM(#REF!)</f>
        <v>#REF!</v>
      </c>
      <c r="G22" s="37" t="e">
        <f>SUM(#REF!)</f>
        <v>#REF!</v>
      </c>
      <c r="H22" s="37" t="e">
        <f>SUM(#REF!)</f>
        <v>#REF!</v>
      </c>
      <c r="I22" s="27" t="e">
        <f>SUM(G22/E22)</f>
        <v>#REF!</v>
      </c>
      <c r="J22" s="27" t="e">
        <f>SUM(H22/E22)</f>
        <v>#REF!</v>
      </c>
      <c r="K22" s="27" t="e">
        <f>SUM(H22/G22)</f>
        <v>#REF!</v>
      </c>
      <c r="L22" s="28"/>
      <c r="M22" s="17">
        <v>189000000</v>
      </c>
      <c r="N22" s="28">
        <v>202000000</v>
      </c>
      <c r="O22" s="17">
        <v>231700000</v>
      </c>
      <c r="P22" s="47"/>
    </row>
    <row r="23" spans="1:16" ht="12.75" customHeight="1">
      <c r="A23" s="30" t="s">
        <v>61</v>
      </c>
      <c r="B23" s="48" t="s">
        <v>75</v>
      </c>
      <c r="C23" s="48" t="s">
        <v>12</v>
      </c>
      <c r="D23" s="26" t="e">
        <f>SUM(#REF!)</f>
        <v>#REF!</v>
      </c>
      <c r="E23" s="26" t="e">
        <f>SUM(#REF!)</f>
        <v>#REF!</v>
      </c>
      <c r="F23" s="26" t="e">
        <f>SUM(#REF!)</f>
        <v>#REF!</v>
      </c>
      <c r="G23" s="26" t="e">
        <f>SUM(#REF!)</f>
        <v>#REF!</v>
      </c>
      <c r="H23" s="26" t="e">
        <f>SUM(#REF!)</f>
        <v>#REF!</v>
      </c>
      <c r="I23" s="49" t="e">
        <f>SUM(G23/E23)</f>
        <v>#REF!</v>
      </c>
      <c r="J23" s="49" t="e">
        <f>SUM(H23/E23)</f>
        <v>#REF!</v>
      </c>
      <c r="K23" s="49" t="e">
        <f>SUM(H23/G23)</f>
        <v>#REF!</v>
      </c>
      <c r="L23" s="17"/>
      <c r="M23" s="83">
        <v>200000</v>
      </c>
      <c r="N23" s="29">
        <v>200000</v>
      </c>
      <c r="O23" s="83">
        <v>200000</v>
      </c>
      <c r="P23" s="50"/>
    </row>
    <row r="24" spans="1:16" ht="15">
      <c r="A24" s="30" t="s">
        <v>61</v>
      </c>
      <c r="B24" s="52" t="s">
        <v>85</v>
      </c>
      <c r="C24" s="13"/>
      <c r="D24" s="26"/>
      <c r="E24" s="26"/>
      <c r="F24" s="26"/>
      <c r="G24" s="26"/>
      <c r="H24" s="26"/>
      <c r="I24" s="27"/>
      <c r="J24" s="27"/>
      <c r="K24" s="27"/>
      <c r="L24" s="28"/>
      <c r="M24" s="83">
        <v>1234177</v>
      </c>
      <c r="N24" s="29">
        <v>1234000</v>
      </c>
      <c r="O24" s="83">
        <v>1234000</v>
      </c>
      <c r="P24" s="50"/>
    </row>
    <row r="25" spans="1:16" ht="15">
      <c r="A25" s="36" t="s">
        <v>61</v>
      </c>
      <c r="B25" s="45" t="s">
        <v>14</v>
      </c>
      <c r="C25" s="13" t="s">
        <v>13</v>
      </c>
      <c r="D25" s="39" t="e">
        <f>SUM(#REF!)</f>
        <v>#REF!</v>
      </c>
      <c r="E25" s="39">
        <v>1120485</v>
      </c>
      <c r="F25" s="39">
        <v>1120485</v>
      </c>
      <c r="G25" s="39">
        <v>1120485</v>
      </c>
      <c r="H25" s="39">
        <v>1187714</v>
      </c>
      <c r="I25" s="40"/>
      <c r="J25" s="40"/>
      <c r="K25" s="40"/>
      <c r="L25" s="41"/>
      <c r="M25" s="83">
        <v>41250000</v>
      </c>
      <c r="N25" s="29">
        <v>52700000</v>
      </c>
      <c r="O25" s="85">
        <v>44600000</v>
      </c>
      <c r="P25" s="47"/>
    </row>
    <row r="26" spans="1:15" ht="28.5">
      <c r="A26" s="36"/>
      <c r="B26" s="45" t="s">
        <v>127</v>
      </c>
      <c r="C26" s="13"/>
      <c r="D26" s="39"/>
      <c r="E26" s="39"/>
      <c r="F26" s="39"/>
      <c r="G26" s="39"/>
      <c r="H26" s="39"/>
      <c r="I26" s="40"/>
      <c r="J26" s="40"/>
      <c r="K26" s="40"/>
      <c r="L26" s="41"/>
      <c r="M26" s="82">
        <v>14650000</v>
      </c>
      <c r="N26" s="16">
        <v>15000000</v>
      </c>
      <c r="O26" s="82">
        <v>8500000</v>
      </c>
    </row>
    <row r="27" spans="1:15" ht="16.5" customHeight="1">
      <c r="A27" s="53"/>
      <c r="B27" s="45" t="s">
        <v>111</v>
      </c>
      <c r="C27" s="13"/>
      <c r="D27" s="39"/>
      <c r="E27" s="39"/>
      <c r="F27" s="39"/>
      <c r="G27" s="39"/>
      <c r="H27" s="39"/>
      <c r="I27" s="40"/>
      <c r="J27" s="40"/>
      <c r="K27" s="40"/>
      <c r="L27" s="41"/>
      <c r="M27" s="17">
        <v>900000</v>
      </c>
      <c r="N27" s="28">
        <v>3400000</v>
      </c>
      <c r="O27" s="17">
        <v>2700000</v>
      </c>
    </row>
    <row r="28" spans="1:15" ht="12.75" customHeight="1">
      <c r="A28" s="54"/>
      <c r="B28" s="34" t="s">
        <v>15</v>
      </c>
      <c r="C28" s="13" t="s">
        <v>39</v>
      </c>
      <c r="D28" s="26"/>
      <c r="E28" s="26">
        <v>660000</v>
      </c>
      <c r="F28" s="26">
        <v>660000</v>
      </c>
      <c r="G28" s="26">
        <v>660000</v>
      </c>
      <c r="H28" s="26">
        <v>500000</v>
      </c>
      <c r="I28" s="27"/>
      <c r="J28" s="27"/>
      <c r="K28" s="27"/>
      <c r="L28" s="28"/>
      <c r="M28" s="17">
        <v>3200000</v>
      </c>
      <c r="N28" s="28">
        <v>4200000</v>
      </c>
      <c r="O28" s="82">
        <v>3400000</v>
      </c>
    </row>
    <row r="29" spans="1:15" ht="15">
      <c r="A29" s="55"/>
      <c r="B29" s="34" t="s">
        <v>88</v>
      </c>
      <c r="C29" s="35"/>
      <c r="D29" s="37"/>
      <c r="E29" s="37"/>
      <c r="F29" s="37"/>
      <c r="G29" s="37"/>
      <c r="H29" s="37"/>
      <c r="I29" s="27"/>
      <c r="J29" s="27"/>
      <c r="K29" s="27"/>
      <c r="L29" s="28"/>
      <c r="M29" s="82">
        <v>6000000</v>
      </c>
      <c r="N29" s="16">
        <v>14800000</v>
      </c>
      <c r="O29" s="82">
        <v>15000000</v>
      </c>
    </row>
    <row r="30" spans="1:15" ht="28.5">
      <c r="A30" s="54"/>
      <c r="B30" s="34" t="s">
        <v>106</v>
      </c>
      <c r="C30" s="35" t="s">
        <v>16</v>
      </c>
      <c r="D30" s="37"/>
      <c r="E30" s="37">
        <v>705498</v>
      </c>
      <c r="F30" s="37"/>
      <c r="G30" s="37"/>
      <c r="H30" s="37">
        <v>1123830.17</v>
      </c>
      <c r="I30" s="27"/>
      <c r="J30" s="27"/>
      <c r="K30" s="27"/>
      <c r="L30" s="28"/>
      <c r="M30" s="82">
        <v>500000</v>
      </c>
      <c r="N30" s="16">
        <v>500000</v>
      </c>
      <c r="O30" s="82">
        <v>500000</v>
      </c>
    </row>
    <row r="31" spans="1:15" ht="14.25" customHeight="1">
      <c r="A31" s="54"/>
      <c r="B31" s="34" t="s">
        <v>89</v>
      </c>
      <c r="C31" s="35"/>
      <c r="D31" s="37"/>
      <c r="E31" s="37"/>
      <c r="F31" s="37"/>
      <c r="G31" s="37"/>
      <c r="H31" s="37"/>
      <c r="I31" s="27"/>
      <c r="J31" s="27"/>
      <c r="K31" s="27"/>
      <c r="L31" s="28"/>
      <c r="M31" s="82">
        <v>8000000</v>
      </c>
      <c r="N31" s="16">
        <v>7000000</v>
      </c>
      <c r="O31" s="82">
        <v>6500000</v>
      </c>
    </row>
    <row r="32" spans="1:15" ht="42.75">
      <c r="A32" s="54"/>
      <c r="B32" s="34" t="s">
        <v>105</v>
      </c>
      <c r="C32" s="35" t="s">
        <v>43</v>
      </c>
      <c r="D32" s="37">
        <v>0</v>
      </c>
      <c r="E32" s="37">
        <v>190000</v>
      </c>
      <c r="F32" s="37">
        <v>3975</v>
      </c>
      <c r="G32" s="37">
        <f>SUM(F32)*4/3</f>
        <v>5300</v>
      </c>
      <c r="H32" s="37">
        <v>250000</v>
      </c>
      <c r="I32" s="27"/>
      <c r="J32" s="27"/>
      <c r="K32" s="27"/>
      <c r="L32" s="28"/>
      <c r="M32" s="82">
        <v>8000000</v>
      </c>
      <c r="N32" s="16">
        <v>8000000</v>
      </c>
      <c r="O32" s="82">
        <v>8000000</v>
      </c>
    </row>
    <row r="33" spans="1:15" ht="15">
      <c r="A33" s="12" t="s">
        <v>65</v>
      </c>
      <c r="B33" s="25" t="s">
        <v>102</v>
      </c>
      <c r="C33" s="35" t="s">
        <v>44</v>
      </c>
      <c r="D33" s="37">
        <v>0</v>
      </c>
      <c r="E33" s="37">
        <v>5049822</v>
      </c>
      <c r="F33" s="37">
        <v>2407604</v>
      </c>
      <c r="G33" s="37">
        <f>SUM(F33)*4/3</f>
        <v>3210138.6666666665</v>
      </c>
      <c r="H33" s="37">
        <v>5000000</v>
      </c>
      <c r="I33" s="27"/>
      <c r="J33" s="27"/>
      <c r="K33" s="27">
        <f>SUM(H35/G33)</f>
        <v>2.492104183246082</v>
      </c>
      <c r="L33" s="28"/>
      <c r="M33" s="85">
        <v>96400000</v>
      </c>
      <c r="N33" s="42">
        <v>115000000</v>
      </c>
      <c r="O33" s="85">
        <v>110950000</v>
      </c>
    </row>
    <row r="34" spans="1:15" ht="15">
      <c r="A34" s="12" t="s">
        <v>61</v>
      </c>
      <c r="B34" s="35" t="s">
        <v>17</v>
      </c>
      <c r="C34" s="35" t="s">
        <v>45</v>
      </c>
      <c r="D34" s="37">
        <v>0</v>
      </c>
      <c r="E34" s="37">
        <v>300000</v>
      </c>
      <c r="F34" s="37">
        <v>5085</v>
      </c>
      <c r="G34" s="37">
        <f>SUM(F34)*4/3</f>
        <v>6780</v>
      </c>
      <c r="H34" s="37">
        <v>500000</v>
      </c>
      <c r="I34" s="27"/>
      <c r="J34" s="27"/>
      <c r="K34" s="27"/>
      <c r="L34" s="28"/>
      <c r="M34" s="83">
        <v>9100000</v>
      </c>
      <c r="N34" s="29">
        <v>9250000</v>
      </c>
      <c r="O34" s="83">
        <v>11250000</v>
      </c>
    </row>
    <row r="35" spans="1:15" ht="14.25">
      <c r="A35" s="30"/>
      <c r="B35" s="35" t="s">
        <v>91</v>
      </c>
      <c r="C35" s="35" t="s">
        <v>38</v>
      </c>
      <c r="D35" s="37">
        <v>0</v>
      </c>
      <c r="E35" s="37">
        <v>7500000</v>
      </c>
      <c r="F35" s="37">
        <v>128555</v>
      </c>
      <c r="G35" s="37">
        <f>SUM(F35)*4/3</f>
        <v>171406.66666666666</v>
      </c>
      <c r="H35" s="37">
        <v>8000000</v>
      </c>
      <c r="I35" s="27">
        <f>SUM(G35/E35)</f>
        <v>0.02285422222222222</v>
      </c>
      <c r="J35" s="27">
        <f>SUM(H35/E35)</f>
        <v>1.0666666666666667</v>
      </c>
      <c r="K35" s="27">
        <f>SUM(H35/G35)</f>
        <v>46.67263039166116</v>
      </c>
      <c r="L35" s="28"/>
      <c r="M35" s="82">
        <v>100000</v>
      </c>
      <c r="N35" s="16">
        <v>250000</v>
      </c>
      <c r="O35" s="82">
        <v>250000</v>
      </c>
    </row>
    <row r="36" spans="1:15" ht="14.25">
      <c r="A36" s="30"/>
      <c r="B36" s="35" t="s">
        <v>90</v>
      </c>
      <c r="C36" s="35" t="s">
        <v>18</v>
      </c>
      <c r="D36" s="37">
        <f aca="true" t="shared" si="0" ref="D36:H37">SUM(D37:D38)</f>
        <v>0</v>
      </c>
      <c r="E36" s="37">
        <f t="shared" si="0"/>
        <v>200000</v>
      </c>
      <c r="F36" s="37">
        <f t="shared" si="0"/>
        <v>4533026</v>
      </c>
      <c r="G36" s="37">
        <f t="shared" si="0"/>
        <v>6044034.666666667</v>
      </c>
      <c r="H36" s="37">
        <f t="shared" si="0"/>
        <v>300000</v>
      </c>
      <c r="I36" s="27">
        <f>SUM(G36/E36)</f>
        <v>30.220173333333335</v>
      </c>
      <c r="J36" s="27">
        <f>SUM(H36/E36)</f>
        <v>1.5</v>
      </c>
      <c r="K36" s="27">
        <f>SUM(H36/G36)</f>
        <v>0.049635717950878726</v>
      </c>
      <c r="L36" s="28"/>
      <c r="M36" s="82">
        <v>7000000</v>
      </c>
      <c r="N36" s="16">
        <v>7000000</v>
      </c>
      <c r="O36" s="82">
        <v>8000000</v>
      </c>
    </row>
    <row r="37" spans="1:15" ht="15" customHeight="1">
      <c r="A37" s="30"/>
      <c r="B37" s="35" t="s">
        <v>128</v>
      </c>
      <c r="C37" s="35" t="s">
        <v>18</v>
      </c>
      <c r="D37" s="37">
        <f t="shared" si="0"/>
        <v>0</v>
      </c>
      <c r="E37" s="37">
        <f t="shared" si="0"/>
        <v>100000</v>
      </c>
      <c r="F37" s="37">
        <f t="shared" si="0"/>
        <v>2266513</v>
      </c>
      <c r="G37" s="37">
        <f t="shared" si="0"/>
        <v>3022017.3333333335</v>
      </c>
      <c r="H37" s="37">
        <f t="shared" si="0"/>
        <v>150000</v>
      </c>
      <c r="I37" s="27">
        <f>SUM(G37/E37)</f>
        <v>30.220173333333335</v>
      </c>
      <c r="J37" s="27">
        <f>SUM(H37/E37)</f>
        <v>1.5</v>
      </c>
      <c r="K37" s="27">
        <f>SUM(H37/G37)</f>
        <v>0.049635717950878726</v>
      </c>
      <c r="L37" s="28"/>
      <c r="M37" s="82">
        <v>2000000</v>
      </c>
      <c r="N37" s="16">
        <v>2000000</v>
      </c>
      <c r="O37" s="82">
        <v>3000000</v>
      </c>
    </row>
    <row r="38" spans="1:15" ht="15">
      <c r="A38" s="36" t="s">
        <v>61</v>
      </c>
      <c r="B38" s="35" t="s">
        <v>19</v>
      </c>
      <c r="C38" s="35" t="s">
        <v>46</v>
      </c>
      <c r="D38" s="37">
        <v>0</v>
      </c>
      <c r="E38" s="37">
        <v>100000</v>
      </c>
      <c r="F38" s="37">
        <v>2266513</v>
      </c>
      <c r="G38" s="37">
        <f>SUM(F38)*4/3</f>
        <v>3022017.3333333335</v>
      </c>
      <c r="H38" s="37">
        <v>150000</v>
      </c>
      <c r="I38" s="27">
        <f>SUM(G38/E38)</f>
        <v>30.220173333333335</v>
      </c>
      <c r="J38" s="27">
        <f>SUM(H38/E38)</f>
        <v>1.5</v>
      </c>
      <c r="K38" s="27">
        <f>SUM(H38/G38)</f>
        <v>0.049635717950878726</v>
      </c>
      <c r="L38" s="28"/>
      <c r="M38" s="85">
        <v>78650000</v>
      </c>
      <c r="N38" s="42">
        <v>96350000</v>
      </c>
      <c r="O38" s="85">
        <v>90300000</v>
      </c>
    </row>
    <row r="39" spans="1:16" ht="14.25">
      <c r="A39" s="36"/>
      <c r="B39" s="35" t="s">
        <v>100</v>
      </c>
      <c r="C39" s="35"/>
      <c r="D39" s="37"/>
      <c r="E39" s="37"/>
      <c r="F39" s="37"/>
      <c r="G39" s="37"/>
      <c r="H39" s="37"/>
      <c r="I39" s="27"/>
      <c r="J39" s="27"/>
      <c r="K39" s="27"/>
      <c r="L39" s="28"/>
      <c r="M39" s="17">
        <v>40000000</v>
      </c>
      <c r="N39" s="28">
        <v>57000000</v>
      </c>
      <c r="O39" s="17">
        <v>60000000</v>
      </c>
      <c r="P39" s="97"/>
    </row>
    <row r="40" spans="1:16" ht="57">
      <c r="A40" s="36"/>
      <c r="B40" s="34" t="s">
        <v>153</v>
      </c>
      <c r="C40" s="35"/>
      <c r="D40" s="37"/>
      <c r="E40" s="37"/>
      <c r="F40" s="37"/>
      <c r="G40" s="37"/>
      <c r="H40" s="37"/>
      <c r="I40" s="27"/>
      <c r="J40" s="27"/>
      <c r="K40" s="27"/>
      <c r="L40" s="28"/>
      <c r="M40" s="82">
        <v>600000</v>
      </c>
      <c r="N40" s="28">
        <v>0</v>
      </c>
      <c r="O40" s="17">
        <v>0</v>
      </c>
      <c r="P40" s="47"/>
    </row>
    <row r="41" spans="1:16" ht="14.25">
      <c r="A41" s="30"/>
      <c r="B41" s="35" t="s">
        <v>125</v>
      </c>
      <c r="C41" s="35"/>
      <c r="D41" s="37"/>
      <c r="E41" s="37"/>
      <c r="F41" s="37"/>
      <c r="G41" s="37"/>
      <c r="H41" s="37"/>
      <c r="I41" s="27"/>
      <c r="J41" s="27"/>
      <c r="K41" s="27"/>
      <c r="L41" s="28"/>
      <c r="M41" s="82">
        <v>2250000</v>
      </c>
      <c r="N41" s="16">
        <v>2000000</v>
      </c>
      <c r="O41" s="82">
        <v>2200000</v>
      </c>
      <c r="P41" s="47"/>
    </row>
    <row r="42" spans="1:16" ht="18.75" customHeight="1">
      <c r="A42" s="30"/>
      <c r="B42" s="56" t="s">
        <v>126</v>
      </c>
      <c r="C42" s="35" t="s">
        <v>20</v>
      </c>
      <c r="D42" s="37">
        <f>SUM(D49:D51)</f>
        <v>0</v>
      </c>
      <c r="E42" s="37">
        <f>SUM(E49:E51)</f>
        <v>8050000</v>
      </c>
      <c r="F42" s="37">
        <f>SUM(F49:F51)</f>
        <v>2747947</v>
      </c>
      <c r="G42" s="37">
        <f>SUM(G49:G51)</f>
        <v>3663929.3333333335</v>
      </c>
      <c r="H42" s="37">
        <f>SUM(H49:H51)</f>
        <v>7150000</v>
      </c>
      <c r="I42" s="27">
        <f>SUM(G42/E42)</f>
        <v>0.4551465010351967</v>
      </c>
      <c r="J42" s="27">
        <f>SUM(H42/E42)</f>
        <v>0.8881987577639752</v>
      </c>
      <c r="K42" s="27">
        <f>SUM(H42/G42)</f>
        <v>1.9514568512420363</v>
      </c>
      <c r="L42" s="28"/>
      <c r="M42" s="17">
        <v>5000000</v>
      </c>
      <c r="N42" s="28">
        <f>SUM(L42:M42)</f>
        <v>5000000</v>
      </c>
      <c r="O42" s="101">
        <v>5000000</v>
      </c>
      <c r="P42" s="47"/>
    </row>
    <row r="43" spans="1:16" ht="18.75" customHeight="1">
      <c r="A43" s="30"/>
      <c r="B43" s="56" t="s">
        <v>152</v>
      </c>
      <c r="C43" s="35"/>
      <c r="D43" s="37"/>
      <c r="E43" s="37"/>
      <c r="F43" s="37"/>
      <c r="G43" s="37"/>
      <c r="H43" s="37"/>
      <c r="I43" s="27"/>
      <c r="J43" s="27"/>
      <c r="K43" s="27"/>
      <c r="L43" s="28"/>
      <c r="M43" s="17">
        <v>16800000</v>
      </c>
      <c r="N43" s="28">
        <v>16500000</v>
      </c>
      <c r="O43" s="82">
        <v>13500000</v>
      </c>
      <c r="P43" s="98"/>
    </row>
    <row r="44" spans="1:16" ht="18.75" customHeight="1">
      <c r="A44" s="30"/>
      <c r="B44" s="56" t="s">
        <v>137</v>
      </c>
      <c r="C44" s="35"/>
      <c r="D44" s="37"/>
      <c r="E44" s="37"/>
      <c r="F44" s="37"/>
      <c r="G44" s="37"/>
      <c r="H44" s="37"/>
      <c r="I44" s="27"/>
      <c r="J44" s="27"/>
      <c r="K44" s="27"/>
      <c r="L44" s="28"/>
      <c r="M44" s="17">
        <v>3000000</v>
      </c>
      <c r="N44" s="17">
        <v>3000000</v>
      </c>
      <c r="O44" s="101">
        <v>5000000</v>
      </c>
      <c r="P44" s="47"/>
    </row>
    <row r="45" spans="1:16" ht="14.25">
      <c r="A45" s="30"/>
      <c r="B45" s="48" t="s">
        <v>115</v>
      </c>
      <c r="C45" s="48"/>
      <c r="D45" s="26"/>
      <c r="E45" s="26"/>
      <c r="F45" s="26"/>
      <c r="G45" s="26"/>
      <c r="H45" s="26"/>
      <c r="I45" s="49"/>
      <c r="J45" s="49"/>
      <c r="K45" s="49"/>
      <c r="L45" s="17"/>
      <c r="M45" s="82">
        <v>5000000</v>
      </c>
      <c r="N45" s="82">
        <v>5000000</v>
      </c>
      <c r="O45" s="82"/>
      <c r="P45" s="47"/>
    </row>
    <row r="46" spans="1:16" ht="14.25">
      <c r="A46" s="30"/>
      <c r="B46" s="48" t="s">
        <v>117</v>
      </c>
      <c r="C46" s="48"/>
      <c r="D46" s="26"/>
      <c r="E46" s="26"/>
      <c r="F46" s="26"/>
      <c r="G46" s="26"/>
      <c r="H46" s="26"/>
      <c r="I46" s="49"/>
      <c r="J46" s="49"/>
      <c r="K46" s="49"/>
      <c r="L46" s="17"/>
      <c r="M46" s="82">
        <v>1500000</v>
      </c>
      <c r="N46" s="82">
        <v>2500000</v>
      </c>
      <c r="O46" s="82"/>
      <c r="P46" s="47"/>
    </row>
    <row r="47" spans="1:15" ht="14.25">
      <c r="A47" s="30"/>
      <c r="B47" s="48" t="s">
        <v>134</v>
      </c>
      <c r="C47" s="48"/>
      <c r="D47" s="26"/>
      <c r="E47" s="26"/>
      <c r="F47" s="26"/>
      <c r="G47" s="26"/>
      <c r="H47" s="26"/>
      <c r="I47" s="49"/>
      <c r="J47" s="49"/>
      <c r="K47" s="49"/>
      <c r="L47" s="17"/>
      <c r="M47" s="82">
        <v>500000</v>
      </c>
      <c r="N47" s="82">
        <v>500000</v>
      </c>
      <c r="O47" s="82"/>
    </row>
    <row r="48" spans="1:15" ht="14.25">
      <c r="A48" s="30"/>
      <c r="B48" s="48" t="s">
        <v>116</v>
      </c>
      <c r="C48" s="48"/>
      <c r="D48" s="26"/>
      <c r="E48" s="26"/>
      <c r="F48" s="26"/>
      <c r="G48" s="26"/>
      <c r="H48" s="26"/>
      <c r="I48" s="49"/>
      <c r="J48" s="49"/>
      <c r="K48" s="49"/>
      <c r="L48" s="17"/>
      <c r="M48" s="17">
        <v>4000000</v>
      </c>
      <c r="N48" s="17">
        <v>4300000</v>
      </c>
      <c r="O48" s="101">
        <v>4600000</v>
      </c>
    </row>
    <row r="49" spans="1:15" ht="15">
      <c r="A49" s="36" t="s">
        <v>61</v>
      </c>
      <c r="B49" s="48" t="s">
        <v>104</v>
      </c>
      <c r="C49" s="13" t="s">
        <v>47</v>
      </c>
      <c r="D49" s="26">
        <v>0</v>
      </c>
      <c r="E49" s="26">
        <v>50000</v>
      </c>
      <c r="F49" s="26">
        <v>74417</v>
      </c>
      <c r="G49" s="26">
        <f>SUM(F49)*4/3</f>
        <v>99222.66666666667</v>
      </c>
      <c r="H49" s="26">
        <v>150000</v>
      </c>
      <c r="I49" s="27">
        <f>SUM(G49/E49)</f>
        <v>1.9844533333333334</v>
      </c>
      <c r="J49" s="27">
        <f>SUM(H49/E49)</f>
        <v>3</v>
      </c>
      <c r="K49" s="27">
        <f>SUM(H49/G49)</f>
        <v>1.5117513471384225</v>
      </c>
      <c r="L49" s="28"/>
      <c r="M49" s="83">
        <v>400000</v>
      </c>
      <c r="N49" s="29">
        <v>1500000</v>
      </c>
      <c r="O49" s="83">
        <v>1500000</v>
      </c>
    </row>
    <row r="50" spans="1:15" ht="15">
      <c r="A50" s="36" t="s">
        <v>61</v>
      </c>
      <c r="B50" s="51" t="s">
        <v>93</v>
      </c>
      <c r="C50" s="13" t="s">
        <v>48</v>
      </c>
      <c r="D50" s="26">
        <v>0</v>
      </c>
      <c r="E50" s="26">
        <v>1000000</v>
      </c>
      <c r="F50" s="26">
        <v>229340</v>
      </c>
      <c r="G50" s="26">
        <f>SUM(F50)*4/3</f>
        <v>305786.6666666667</v>
      </c>
      <c r="H50" s="26">
        <v>1000000</v>
      </c>
      <c r="I50" s="26">
        <v>1000000</v>
      </c>
      <c r="J50" s="26">
        <v>1000000</v>
      </c>
      <c r="K50" s="26">
        <v>1000000</v>
      </c>
      <c r="L50" s="26">
        <v>1000000</v>
      </c>
      <c r="M50" s="83">
        <v>1000000</v>
      </c>
      <c r="N50" s="29">
        <v>1000000</v>
      </c>
      <c r="O50" s="83">
        <v>1000000</v>
      </c>
    </row>
    <row r="51" spans="1:15" ht="15">
      <c r="A51" s="36" t="s">
        <v>61</v>
      </c>
      <c r="B51" s="48" t="s">
        <v>94</v>
      </c>
      <c r="C51" s="13" t="s">
        <v>49</v>
      </c>
      <c r="D51" s="26">
        <v>0</v>
      </c>
      <c r="E51" s="26">
        <v>7000000</v>
      </c>
      <c r="F51" s="26">
        <v>2444190</v>
      </c>
      <c r="G51" s="26">
        <f>SUM(F51)*4/3</f>
        <v>3258920</v>
      </c>
      <c r="H51" s="26">
        <v>6000000</v>
      </c>
      <c r="I51" s="27"/>
      <c r="J51" s="27"/>
      <c r="K51" s="27"/>
      <c r="L51" s="28"/>
      <c r="M51" s="83">
        <v>7250000</v>
      </c>
      <c r="N51" s="29">
        <v>6900000</v>
      </c>
      <c r="O51" s="83">
        <v>6900000</v>
      </c>
    </row>
    <row r="52" spans="1:15" ht="17.25" customHeight="1">
      <c r="A52" s="30"/>
      <c r="B52" s="48" t="s">
        <v>110</v>
      </c>
      <c r="C52" s="13"/>
      <c r="D52" s="26"/>
      <c r="E52" s="26"/>
      <c r="F52" s="26"/>
      <c r="G52" s="26"/>
      <c r="H52" s="26"/>
      <c r="I52" s="27"/>
      <c r="J52" s="27"/>
      <c r="K52" s="27"/>
      <c r="L52" s="28"/>
      <c r="M52" s="17">
        <v>400000</v>
      </c>
      <c r="N52" s="28">
        <v>400000</v>
      </c>
      <c r="O52" s="17">
        <v>400000</v>
      </c>
    </row>
    <row r="53" spans="1:15" ht="20.25" customHeight="1">
      <c r="A53" s="30"/>
      <c r="B53" s="48" t="s">
        <v>142</v>
      </c>
      <c r="C53" s="13"/>
      <c r="D53" s="26"/>
      <c r="E53" s="26"/>
      <c r="F53" s="26"/>
      <c r="G53" s="26"/>
      <c r="H53" s="26"/>
      <c r="I53" s="27"/>
      <c r="J53" s="27"/>
      <c r="K53" s="27"/>
      <c r="L53" s="28"/>
      <c r="M53" s="17">
        <v>3500000</v>
      </c>
      <c r="N53" s="28">
        <v>3500000</v>
      </c>
      <c r="O53" s="17">
        <v>4000000</v>
      </c>
    </row>
    <row r="54" spans="1:15" ht="14.25">
      <c r="A54" s="30"/>
      <c r="B54" s="48" t="s">
        <v>95</v>
      </c>
      <c r="C54" s="48"/>
      <c r="D54" s="26"/>
      <c r="E54" s="26"/>
      <c r="F54" s="26"/>
      <c r="G54" s="26"/>
      <c r="H54" s="26"/>
      <c r="I54" s="49"/>
      <c r="J54" s="49"/>
      <c r="K54" s="49"/>
      <c r="L54" s="17"/>
      <c r="M54" s="17">
        <v>1850000</v>
      </c>
      <c r="N54" s="17">
        <v>1000000</v>
      </c>
      <c r="O54" s="17">
        <v>500000</v>
      </c>
    </row>
    <row r="55" spans="1:15" ht="14.25">
      <c r="A55" s="30"/>
      <c r="B55" s="48" t="s">
        <v>129</v>
      </c>
      <c r="C55" s="48"/>
      <c r="D55" s="26"/>
      <c r="E55" s="26"/>
      <c r="F55" s="26"/>
      <c r="G55" s="26"/>
      <c r="H55" s="26"/>
      <c r="I55" s="49"/>
      <c r="J55" s="49"/>
      <c r="K55" s="49"/>
      <c r="L55" s="17"/>
      <c r="M55" s="17">
        <v>1500000</v>
      </c>
      <c r="N55" s="28">
        <v>2000000</v>
      </c>
      <c r="O55" s="17">
        <v>2000000</v>
      </c>
    </row>
    <row r="56" spans="1:15" ht="15">
      <c r="A56" s="12" t="s">
        <v>36</v>
      </c>
      <c r="B56" s="25" t="s">
        <v>122</v>
      </c>
      <c r="C56" s="48"/>
      <c r="D56" s="26"/>
      <c r="E56" s="26"/>
      <c r="F56" s="26"/>
      <c r="G56" s="26"/>
      <c r="H56" s="26"/>
      <c r="I56" s="49"/>
      <c r="J56" s="49"/>
      <c r="K56" s="49"/>
      <c r="L56" s="17"/>
      <c r="M56" s="85">
        <v>40000000</v>
      </c>
      <c r="N56" s="42">
        <v>50000000</v>
      </c>
      <c r="O56" s="85">
        <v>57700000</v>
      </c>
    </row>
    <row r="57" spans="1:15" ht="15">
      <c r="A57" s="12"/>
      <c r="B57" s="48" t="s">
        <v>72</v>
      </c>
      <c r="C57" s="13" t="s">
        <v>21</v>
      </c>
      <c r="D57" s="26">
        <f>SUM(D59:D59)</f>
        <v>0</v>
      </c>
      <c r="E57" s="26">
        <v>10000000</v>
      </c>
      <c r="F57" s="26">
        <f>SUM(F59:F59)</f>
        <v>481742</v>
      </c>
      <c r="G57" s="26">
        <f>SUM(F57)*4/3</f>
        <v>642322.6666666666</v>
      </c>
      <c r="H57" s="26">
        <v>15000000</v>
      </c>
      <c r="I57" s="27">
        <f>SUM(G57/E57)</f>
        <v>0.06423226666666666</v>
      </c>
      <c r="J57" s="27">
        <f>SUM(H57/E57)</f>
        <v>1.5</v>
      </c>
      <c r="K57" s="27">
        <f>SUM(H57/G57)</f>
        <v>23.352748981820145</v>
      </c>
      <c r="L57" s="28"/>
      <c r="M57" s="82">
        <v>37000000</v>
      </c>
      <c r="N57" s="16">
        <v>47000000</v>
      </c>
      <c r="O57" s="82">
        <v>55000000</v>
      </c>
    </row>
    <row r="58" spans="1:15" ht="14.25">
      <c r="A58" s="15"/>
      <c r="B58" s="48" t="s">
        <v>76</v>
      </c>
      <c r="C58" s="48"/>
      <c r="D58" s="26"/>
      <c r="E58" s="26"/>
      <c r="F58" s="26"/>
      <c r="G58" s="26"/>
      <c r="H58" s="26"/>
      <c r="I58" s="49"/>
      <c r="J58" s="49"/>
      <c r="K58" s="49"/>
      <c r="L58" s="17"/>
      <c r="M58" s="82">
        <v>3000000</v>
      </c>
      <c r="N58" s="16">
        <v>3000000</v>
      </c>
      <c r="O58" s="82">
        <v>2700000</v>
      </c>
    </row>
    <row r="59" spans="1:15" ht="15">
      <c r="A59" s="12" t="s">
        <v>64</v>
      </c>
      <c r="B59" s="25" t="s">
        <v>121</v>
      </c>
      <c r="C59" s="48" t="s">
        <v>50</v>
      </c>
      <c r="D59" s="26">
        <v>0</v>
      </c>
      <c r="E59" s="26">
        <v>500000</v>
      </c>
      <c r="F59" s="26">
        <v>481742</v>
      </c>
      <c r="G59" s="26">
        <f>SUM(F59)*4/3</f>
        <v>642322.6666666666</v>
      </c>
      <c r="H59" s="26">
        <v>300000</v>
      </c>
      <c r="I59" s="49">
        <f>SUM(G59/E59)</f>
        <v>1.2846453333333332</v>
      </c>
      <c r="J59" s="49">
        <f>SUM(H59/E59)</f>
        <v>0.6</v>
      </c>
      <c r="K59" s="49">
        <f>SUM(H59/G59)</f>
        <v>0.4670549796364029</v>
      </c>
      <c r="L59" s="17"/>
      <c r="M59" s="85">
        <v>18350000</v>
      </c>
      <c r="N59" s="42">
        <v>19420000</v>
      </c>
      <c r="O59" s="85">
        <v>20150000</v>
      </c>
    </row>
    <row r="60" spans="1:15" ht="15">
      <c r="A60" s="30" t="s">
        <v>61</v>
      </c>
      <c r="B60" s="51" t="s">
        <v>24</v>
      </c>
      <c r="C60" s="13" t="s">
        <v>22</v>
      </c>
      <c r="D60" s="26">
        <f>SUM(D68)</f>
        <v>0</v>
      </c>
      <c r="E60" s="26">
        <f>SUM(E68)</f>
        <v>704243</v>
      </c>
      <c r="F60" s="26">
        <f>SUM(F68)</f>
        <v>7165</v>
      </c>
      <c r="G60" s="26">
        <f>SUM(G68)</f>
        <v>9553.333333333334</v>
      </c>
      <c r="H60" s="26">
        <f>SUM(H68)</f>
        <v>500000</v>
      </c>
      <c r="I60" s="27">
        <f>SUM(G60/E60)</f>
        <v>0.013565393384575117</v>
      </c>
      <c r="J60" s="27">
        <f>SUM(H60/E60)</f>
        <v>0.7099822078458714</v>
      </c>
      <c r="K60" s="27">
        <f>SUM(H60/G60)</f>
        <v>52.337752965806</v>
      </c>
      <c r="L60" s="28"/>
      <c r="M60" s="85">
        <v>6300000</v>
      </c>
      <c r="N60" s="42">
        <v>6050000</v>
      </c>
      <c r="O60" s="85">
        <v>3600000</v>
      </c>
    </row>
    <row r="61" spans="1:15" ht="14.25">
      <c r="A61" s="30"/>
      <c r="B61" s="51" t="s">
        <v>107</v>
      </c>
      <c r="C61" s="13"/>
      <c r="D61" s="26"/>
      <c r="E61" s="26"/>
      <c r="F61" s="26"/>
      <c r="G61" s="26"/>
      <c r="H61" s="26"/>
      <c r="I61" s="27"/>
      <c r="J61" s="27"/>
      <c r="K61" s="27"/>
      <c r="L61" s="28"/>
      <c r="M61" s="17">
        <v>1500000</v>
      </c>
      <c r="N61" s="28">
        <v>1300000</v>
      </c>
      <c r="O61" s="17">
        <v>100000</v>
      </c>
    </row>
    <row r="62" spans="1:15" ht="42.75">
      <c r="A62" s="30"/>
      <c r="B62" s="51" t="s">
        <v>146</v>
      </c>
      <c r="C62" s="48"/>
      <c r="D62" s="26"/>
      <c r="E62" s="26"/>
      <c r="F62" s="26"/>
      <c r="G62" s="26"/>
      <c r="H62" s="26"/>
      <c r="I62" s="49"/>
      <c r="J62" s="49"/>
      <c r="K62" s="49"/>
      <c r="L62" s="17"/>
      <c r="M62" s="17"/>
      <c r="N62" s="17">
        <v>1500000</v>
      </c>
      <c r="O62" s="17">
        <v>0</v>
      </c>
    </row>
    <row r="63" spans="1:15" ht="14.25">
      <c r="A63" s="30"/>
      <c r="B63" s="51" t="s">
        <v>151</v>
      </c>
      <c r="C63" s="48"/>
      <c r="D63" s="26"/>
      <c r="E63" s="26"/>
      <c r="F63" s="26"/>
      <c r="G63" s="26"/>
      <c r="H63" s="26"/>
      <c r="I63" s="49"/>
      <c r="J63" s="49"/>
      <c r="K63" s="49"/>
      <c r="L63" s="17"/>
      <c r="M63" s="17"/>
      <c r="N63" s="17">
        <v>0</v>
      </c>
      <c r="O63" s="17">
        <v>0</v>
      </c>
    </row>
    <row r="64" spans="1:15" ht="28.5">
      <c r="A64" s="30"/>
      <c r="B64" s="51" t="s">
        <v>169</v>
      </c>
      <c r="C64" s="48"/>
      <c r="D64" s="26"/>
      <c r="E64" s="26"/>
      <c r="F64" s="26"/>
      <c r="G64" s="26"/>
      <c r="H64" s="26"/>
      <c r="I64" s="49"/>
      <c r="J64" s="49"/>
      <c r="K64" s="49"/>
      <c r="L64" s="17"/>
      <c r="M64" s="17">
        <v>500000</v>
      </c>
      <c r="N64" s="17">
        <v>500000</v>
      </c>
      <c r="O64" s="17">
        <v>500000</v>
      </c>
    </row>
    <row r="65" spans="1:15" ht="28.5">
      <c r="A65" s="30"/>
      <c r="B65" s="51" t="s">
        <v>154</v>
      </c>
      <c r="C65" s="48"/>
      <c r="D65" s="26"/>
      <c r="E65" s="26"/>
      <c r="F65" s="26"/>
      <c r="G65" s="26"/>
      <c r="H65" s="26"/>
      <c r="I65" s="49"/>
      <c r="J65" s="49"/>
      <c r="K65" s="49"/>
      <c r="L65" s="17"/>
      <c r="M65" s="17">
        <v>500000</v>
      </c>
      <c r="N65" s="28"/>
      <c r="O65" s="17">
        <v>0</v>
      </c>
    </row>
    <row r="66" spans="1:15" ht="14.25">
      <c r="A66" s="30"/>
      <c r="B66" s="17" t="s">
        <v>155</v>
      </c>
      <c r="C66" s="17"/>
      <c r="D66" s="17"/>
      <c r="G66" s="26"/>
      <c r="H66" s="26"/>
      <c r="I66" s="49"/>
      <c r="J66" s="49"/>
      <c r="K66" s="49"/>
      <c r="L66" s="17"/>
      <c r="M66" s="17">
        <v>500000</v>
      </c>
      <c r="N66" s="28"/>
      <c r="O66" s="17">
        <v>0</v>
      </c>
    </row>
    <row r="67" spans="1:15" ht="14.25">
      <c r="A67" s="30"/>
      <c r="B67" s="51" t="s">
        <v>156</v>
      </c>
      <c r="C67" s="48"/>
      <c r="D67" s="26"/>
      <c r="E67" s="26"/>
      <c r="F67" s="26"/>
      <c r="G67" s="26"/>
      <c r="H67" s="26"/>
      <c r="I67" s="49"/>
      <c r="J67" s="49"/>
      <c r="K67" s="49"/>
      <c r="L67" s="17"/>
      <c r="M67" s="17">
        <v>500000</v>
      </c>
      <c r="N67" s="28"/>
      <c r="O67" s="17">
        <v>0</v>
      </c>
    </row>
    <row r="68" spans="1:18" ht="14.25">
      <c r="A68" s="30"/>
      <c r="B68" s="45" t="s">
        <v>96</v>
      </c>
      <c r="C68" s="13" t="s">
        <v>23</v>
      </c>
      <c r="D68" s="26">
        <v>0</v>
      </c>
      <c r="E68" s="26">
        <v>704243</v>
      </c>
      <c r="F68" s="26">
        <v>7165</v>
      </c>
      <c r="G68" s="26">
        <f>SUM(F68)*4/3</f>
        <v>9553.333333333334</v>
      </c>
      <c r="H68" s="26">
        <v>500000</v>
      </c>
      <c r="I68" s="27">
        <f>SUM(G68/E68)</f>
        <v>0.013565393384575117</v>
      </c>
      <c r="J68" s="27">
        <f>SUM(H68/E68)</f>
        <v>0.7099822078458714</v>
      </c>
      <c r="K68" s="27">
        <f>SUM(H68/G68)</f>
        <v>52.337752965806</v>
      </c>
      <c r="L68" s="28"/>
      <c r="M68" s="17">
        <v>700000</v>
      </c>
      <c r="N68" s="28">
        <v>800000</v>
      </c>
      <c r="O68" s="17">
        <v>700000</v>
      </c>
      <c r="R68" s="100"/>
    </row>
    <row r="69" spans="1:15" ht="14.25">
      <c r="A69" s="30"/>
      <c r="B69" s="45" t="s">
        <v>172</v>
      </c>
      <c r="C69" s="13"/>
      <c r="D69" s="26"/>
      <c r="E69" s="26"/>
      <c r="F69" s="26"/>
      <c r="G69" s="26"/>
      <c r="H69" s="26"/>
      <c r="I69" s="27"/>
      <c r="J69" s="27"/>
      <c r="K69" s="27"/>
      <c r="L69" s="28"/>
      <c r="M69" s="17"/>
      <c r="N69" s="28"/>
      <c r="O69" s="17">
        <v>700000</v>
      </c>
    </row>
    <row r="70" spans="1:15" ht="15.75" customHeight="1">
      <c r="A70" s="30"/>
      <c r="B70" s="45" t="s">
        <v>170</v>
      </c>
      <c r="C70" s="13" t="s">
        <v>25</v>
      </c>
      <c r="D70" s="26">
        <f>SUM(D73:D76)</f>
        <v>0</v>
      </c>
      <c r="E70" s="26">
        <f>SUM(E73:E76)</f>
        <v>550000</v>
      </c>
      <c r="F70" s="26">
        <f>SUM(F73:F76)</f>
        <v>450000</v>
      </c>
      <c r="G70" s="26">
        <f>SUM(G73:G76)</f>
        <v>450000</v>
      </c>
      <c r="H70" s="26">
        <f>SUM(H73:H76)</f>
        <v>650000</v>
      </c>
      <c r="I70" s="27">
        <f>SUM(G70/E70)</f>
        <v>0.8181818181818182</v>
      </c>
      <c r="J70" s="27">
        <f>SUM(H70/E70)</f>
        <v>1.1818181818181819</v>
      </c>
      <c r="K70" s="27">
        <f>SUM(H70/G70)</f>
        <v>1.4444444444444444</v>
      </c>
      <c r="L70" s="28"/>
      <c r="M70" s="82">
        <v>300000</v>
      </c>
      <c r="N70" s="16">
        <v>200000</v>
      </c>
      <c r="O70" s="82">
        <v>200000</v>
      </c>
    </row>
    <row r="71" spans="1:15" ht="27.75" customHeight="1">
      <c r="A71" s="30"/>
      <c r="B71" s="45" t="s">
        <v>157</v>
      </c>
      <c r="C71" s="13"/>
      <c r="D71" s="26"/>
      <c r="E71" s="26"/>
      <c r="F71" s="26"/>
      <c r="G71" s="26"/>
      <c r="H71" s="26"/>
      <c r="I71" s="27"/>
      <c r="J71" s="27"/>
      <c r="K71" s="27"/>
      <c r="L71" s="28"/>
      <c r="M71" s="82">
        <v>500000</v>
      </c>
      <c r="N71" s="16">
        <v>250000</v>
      </c>
      <c r="O71" s="82">
        <v>0</v>
      </c>
    </row>
    <row r="72" spans="1:15" ht="15" customHeight="1">
      <c r="A72" s="30"/>
      <c r="B72" s="45" t="s">
        <v>112</v>
      </c>
      <c r="C72" s="13" t="s">
        <v>51</v>
      </c>
      <c r="D72" s="39">
        <v>0</v>
      </c>
      <c r="E72" s="39">
        <v>300000</v>
      </c>
      <c r="F72" s="39">
        <v>35644</v>
      </c>
      <c r="G72" s="39">
        <f>SUM(F72)*4/3</f>
        <v>47525.333333333336</v>
      </c>
      <c r="H72" s="39">
        <v>150000</v>
      </c>
      <c r="I72" s="40"/>
      <c r="J72" s="40">
        <f>SUM(H72/E72)</f>
        <v>0.5</v>
      </c>
      <c r="K72" s="40">
        <f>SUM(H72/G72)</f>
        <v>3.1562114240825943</v>
      </c>
      <c r="L72" s="41"/>
      <c r="M72" s="17">
        <v>500000</v>
      </c>
      <c r="N72" s="28">
        <v>500000</v>
      </c>
      <c r="O72" s="17">
        <v>400000</v>
      </c>
    </row>
    <row r="73" spans="1:17" ht="28.5" customHeight="1">
      <c r="A73" s="36"/>
      <c r="B73" s="45" t="s">
        <v>144</v>
      </c>
      <c r="C73" s="13"/>
      <c r="D73" s="39"/>
      <c r="E73" s="39"/>
      <c r="F73" s="39"/>
      <c r="G73" s="39"/>
      <c r="H73" s="39"/>
      <c r="I73" s="40"/>
      <c r="J73" s="40"/>
      <c r="K73" s="40"/>
      <c r="L73" s="41"/>
      <c r="M73" s="82">
        <v>800000</v>
      </c>
      <c r="N73" s="16">
        <v>1000000</v>
      </c>
      <c r="O73" s="82">
        <v>1000000</v>
      </c>
      <c r="Q73" s="81" t="s">
        <v>149</v>
      </c>
    </row>
    <row r="74" spans="1:15" ht="15">
      <c r="A74" s="36" t="s">
        <v>61</v>
      </c>
      <c r="B74" s="45" t="s">
        <v>77</v>
      </c>
      <c r="C74" s="13" t="s">
        <v>52</v>
      </c>
      <c r="D74" s="26">
        <v>0</v>
      </c>
      <c r="E74" s="26">
        <v>450000</v>
      </c>
      <c r="F74" s="26">
        <v>450000</v>
      </c>
      <c r="G74" s="26">
        <v>450000</v>
      </c>
      <c r="H74" s="26">
        <v>450000</v>
      </c>
      <c r="I74" s="27">
        <f>SUM(G74/E74)</f>
        <v>1</v>
      </c>
      <c r="J74" s="27">
        <f>SUM(H74/E74)</f>
        <v>1</v>
      </c>
      <c r="K74" s="27">
        <f>SUM(H74/G74)</f>
        <v>1</v>
      </c>
      <c r="L74" s="28"/>
      <c r="M74" s="83">
        <v>850000</v>
      </c>
      <c r="N74" s="29">
        <v>850000</v>
      </c>
      <c r="O74" s="83">
        <v>700000</v>
      </c>
    </row>
    <row r="75" spans="1:15" ht="14.25">
      <c r="A75" s="36"/>
      <c r="B75" s="48" t="s">
        <v>130</v>
      </c>
      <c r="C75" s="13" t="s">
        <v>59</v>
      </c>
      <c r="D75" s="26"/>
      <c r="E75" s="26">
        <v>50000</v>
      </c>
      <c r="F75" s="26"/>
      <c r="G75" s="26"/>
      <c r="H75" s="26">
        <v>100000</v>
      </c>
      <c r="I75" s="27"/>
      <c r="J75" s="27"/>
      <c r="K75" s="27"/>
      <c r="L75" s="28"/>
      <c r="M75" s="17">
        <v>450000</v>
      </c>
      <c r="N75" s="28">
        <v>500000</v>
      </c>
      <c r="O75" s="17">
        <v>400000</v>
      </c>
    </row>
    <row r="76" spans="1:18" ht="13.5" customHeight="1">
      <c r="A76" s="36"/>
      <c r="B76" s="48" t="s">
        <v>97</v>
      </c>
      <c r="C76" s="13" t="s">
        <v>59</v>
      </c>
      <c r="D76" s="26"/>
      <c r="E76" s="26">
        <v>50000</v>
      </c>
      <c r="F76" s="26"/>
      <c r="G76" s="26"/>
      <c r="H76" s="26">
        <v>100000</v>
      </c>
      <c r="I76" s="27"/>
      <c r="J76" s="27"/>
      <c r="K76" s="27"/>
      <c r="L76" s="28"/>
      <c r="M76" s="17">
        <v>400000</v>
      </c>
      <c r="N76" s="28">
        <v>350000</v>
      </c>
      <c r="O76" s="17">
        <v>300000</v>
      </c>
      <c r="R76" s="47"/>
    </row>
    <row r="77" spans="1:18" ht="13.5" customHeight="1">
      <c r="A77" s="30" t="s">
        <v>61</v>
      </c>
      <c r="B77" s="51" t="s">
        <v>26</v>
      </c>
      <c r="C77" s="13"/>
      <c r="D77" s="26"/>
      <c r="E77" s="26"/>
      <c r="F77" s="26"/>
      <c r="G77" s="26"/>
      <c r="H77" s="26"/>
      <c r="I77" s="27"/>
      <c r="J77" s="27"/>
      <c r="K77" s="27"/>
      <c r="L77" s="28"/>
      <c r="M77" s="85">
        <v>2950000</v>
      </c>
      <c r="N77" s="42">
        <v>3500000</v>
      </c>
      <c r="O77" s="85">
        <v>4000000</v>
      </c>
      <c r="R77" s="47"/>
    </row>
    <row r="78" spans="1:15" ht="15" customHeight="1">
      <c r="A78" s="15" t="s">
        <v>61</v>
      </c>
      <c r="B78" s="51" t="s">
        <v>54</v>
      </c>
      <c r="C78" s="48" t="s">
        <v>53</v>
      </c>
      <c r="D78" s="26">
        <v>0</v>
      </c>
      <c r="E78" s="26">
        <v>500000</v>
      </c>
      <c r="F78" s="26">
        <v>452327</v>
      </c>
      <c r="G78" s="26">
        <f>SUM(F78)*4/3</f>
        <v>603102.6666666666</v>
      </c>
      <c r="H78" s="26">
        <v>700000</v>
      </c>
      <c r="I78" s="49">
        <f>SUM(G78/E78)</f>
        <v>1.2062053333333334</v>
      </c>
      <c r="J78" s="49">
        <f>SUM(H78/E78)</f>
        <v>1.4</v>
      </c>
      <c r="K78" s="49">
        <f>SUM(H78/G78)</f>
        <v>1.1606647403316628</v>
      </c>
      <c r="L78" s="17"/>
      <c r="M78" s="83">
        <v>800000</v>
      </c>
      <c r="N78" s="29">
        <v>1000000</v>
      </c>
      <c r="O78" s="83">
        <v>1200000</v>
      </c>
    </row>
    <row r="79" spans="1:15" s="57" customFormat="1" ht="13.5" customHeight="1">
      <c r="A79" s="30" t="s">
        <v>61</v>
      </c>
      <c r="B79" s="48" t="s">
        <v>56</v>
      </c>
      <c r="C79" s="13" t="s">
        <v>60</v>
      </c>
      <c r="D79" s="26"/>
      <c r="E79" s="26">
        <v>200000</v>
      </c>
      <c r="F79" s="26"/>
      <c r="G79" s="26"/>
      <c r="H79" s="26">
        <v>300000</v>
      </c>
      <c r="I79" s="27"/>
      <c r="J79" s="27"/>
      <c r="K79" s="27"/>
      <c r="L79" s="28"/>
      <c r="M79" s="85">
        <v>50000</v>
      </c>
      <c r="N79" s="42">
        <v>50000</v>
      </c>
      <c r="O79" s="85">
        <v>430000</v>
      </c>
    </row>
    <row r="80" spans="1:15" ht="15">
      <c r="A80" s="30" t="s">
        <v>61</v>
      </c>
      <c r="B80" s="48" t="s">
        <v>28</v>
      </c>
      <c r="C80" s="13"/>
      <c r="D80" s="26"/>
      <c r="E80" s="26"/>
      <c r="F80" s="26"/>
      <c r="G80" s="26"/>
      <c r="H80" s="26"/>
      <c r="I80" s="27"/>
      <c r="J80" s="27"/>
      <c r="K80" s="27"/>
      <c r="L80" s="28"/>
      <c r="M80" s="85">
        <v>2450000</v>
      </c>
      <c r="N80" s="42">
        <v>2550000</v>
      </c>
      <c r="O80" s="85">
        <v>2850000</v>
      </c>
    </row>
    <row r="81" spans="1:15" ht="14.25">
      <c r="A81" s="30"/>
      <c r="B81" s="48" t="s">
        <v>98</v>
      </c>
      <c r="C81" s="48" t="s">
        <v>55</v>
      </c>
      <c r="D81" s="26">
        <v>0</v>
      </c>
      <c r="E81" s="26">
        <v>200000</v>
      </c>
      <c r="F81" s="26">
        <v>242832</v>
      </c>
      <c r="G81" s="26">
        <f>SUM(F81)*4/3</f>
        <v>323776</v>
      </c>
      <c r="H81" s="26">
        <v>300000</v>
      </c>
      <c r="I81" s="49"/>
      <c r="J81" s="49"/>
      <c r="K81" s="49"/>
      <c r="L81" s="17"/>
      <c r="M81" s="82">
        <v>1800000</v>
      </c>
      <c r="N81" s="16">
        <v>1800000</v>
      </c>
      <c r="O81" s="82">
        <v>1000000</v>
      </c>
    </row>
    <row r="82" spans="1:15" ht="14.25">
      <c r="A82" s="30"/>
      <c r="B82" s="48" t="s">
        <v>101</v>
      </c>
      <c r="C82" s="48" t="s">
        <v>27</v>
      </c>
      <c r="D82" s="26" t="e">
        <f>SUM(#REF!)</f>
        <v>#REF!</v>
      </c>
      <c r="E82" s="26">
        <v>50000</v>
      </c>
      <c r="F82" s="26" t="e">
        <f>SUM(#REF!)</f>
        <v>#REF!</v>
      </c>
      <c r="G82" s="26" t="e">
        <f>SUM(F82)*4/3</f>
        <v>#REF!</v>
      </c>
      <c r="H82" s="26">
        <v>100000</v>
      </c>
      <c r="I82" s="49" t="e">
        <f>SUM(G82/E82)</f>
        <v>#REF!</v>
      </c>
      <c r="J82" s="49">
        <f>SUM(H82/E82)</f>
        <v>2</v>
      </c>
      <c r="K82" s="49" t="e">
        <f>SUM(H82/G82)</f>
        <v>#REF!</v>
      </c>
      <c r="L82" s="17"/>
      <c r="M82" s="82">
        <v>250000</v>
      </c>
      <c r="N82" s="16">
        <v>250000</v>
      </c>
      <c r="O82" s="82">
        <v>250000</v>
      </c>
    </row>
    <row r="83" spans="1:15" ht="14.25">
      <c r="A83" s="30"/>
      <c r="B83" s="48" t="s">
        <v>171</v>
      </c>
      <c r="C83" s="48" t="s">
        <v>29</v>
      </c>
      <c r="D83" s="26"/>
      <c r="E83" s="26">
        <v>70000</v>
      </c>
      <c r="F83" s="26">
        <v>70000</v>
      </c>
      <c r="G83" s="26">
        <v>70000</v>
      </c>
      <c r="H83" s="26">
        <v>70000</v>
      </c>
      <c r="I83" s="49"/>
      <c r="J83" s="49"/>
      <c r="K83" s="49"/>
      <c r="L83" s="17"/>
      <c r="M83" s="82">
        <v>400000</v>
      </c>
      <c r="N83" s="16">
        <v>500000</v>
      </c>
      <c r="O83" s="82">
        <v>1600000</v>
      </c>
    </row>
    <row r="84" spans="1:15" ht="15">
      <c r="A84" s="30" t="s">
        <v>61</v>
      </c>
      <c r="B84" s="51" t="s">
        <v>30</v>
      </c>
      <c r="C84" s="48" t="s">
        <v>29</v>
      </c>
      <c r="D84" s="26"/>
      <c r="E84" s="26">
        <v>70000</v>
      </c>
      <c r="F84" s="26">
        <v>70000</v>
      </c>
      <c r="G84" s="26">
        <v>70000</v>
      </c>
      <c r="H84" s="26">
        <v>70000</v>
      </c>
      <c r="I84" s="49"/>
      <c r="J84" s="49"/>
      <c r="K84" s="49"/>
      <c r="L84" s="17"/>
      <c r="M84" s="83">
        <v>4950000</v>
      </c>
      <c r="N84" s="29">
        <v>5420000</v>
      </c>
      <c r="O84" s="85">
        <v>7370000</v>
      </c>
    </row>
    <row r="85" spans="1:15" ht="14.25">
      <c r="A85" s="30"/>
      <c r="B85" s="51" t="s">
        <v>150</v>
      </c>
      <c r="C85" s="48"/>
      <c r="D85" s="26"/>
      <c r="E85" s="26"/>
      <c r="F85" s="26"/>
      <c r="G85" s="26"/>
      <c r="H85" s="26"/>
      <c r="I85" s="49"/>
      <c r="J85" s="49"/>
      <c r="K85" s="49"/>
      <c r="L85" s="17"/>
      <c r="M85" s="17"/>
      <c r="N85" s="17">
        <v>500000</v>
      </c>
      <c r="O85" s="82">
        <v>0</v>
      </c>
    </row>
    <row r="86" spans="1:15" ht="14.25">
      <c r="A86" s="30"/>
      <c r="B86" s="51" t="s">
        <v>147</v>
      </c>
      <c r="C86" s="48"/>
      <c r="D86" s="26"/>
      <c r="E86" s="26"/>
      <c r="F86" s="26"/>
      <c r="G86" s="26"/>
      <c r="H86" s="26"/>
      <c r="I86" s="49"/>
      <c r="J86" s="49"/>
      <c r="K86" s="49"/>
      <c r="L86" s="17"/>
      <c r="M86" s="17"/>
      <c r="N86" s="17">
        <v>0</v>
      </c>
      <c r="O86" s="82">
        <v>0</v>
      </c>
    </row>
    <row r="87" spans="1:15" ht="14.25">
      <c r="A87" s="30"/>
      <c r="B87" s="51" t="s">
        <v>114</v>
      </c>
      <c r="C87" s="48"/>
      <c r="D87" s="26"/>
      <c r="E87" s="26"/>
      <c r="F87" s="26"/>
      <c r="G87" s="26"/>
      <c r="H87" s="26"/>
      <c r="I87" s="49"/>
      <c r="J87" s="49"/>
      <c r="K87" s="49"/>
      <c r="L87" s="17"/>
      <c r="M87" s="17">
        <v>200000</v>
      </c>
      <c r="N87" s="28">
        <v>100000</v>
      </c>
      <c r="O87" s="82">
        <v>0</v>
      </c>
    </row>
    <row r="88" spans="1:15" ht="28.5">
      <c r="A88" s="30"/>
      <c r="B88" s="45" t="s">
        <v>79</v>
      </c>
      <c r="C88" s="48"/>
      <c r="D88" s="26"/>
      <c r="E88" s="26"/>
      <c r="F88" s="26"/>
      <c r="G88" s="26"/>
      <c r="H88" s="26"/>
      <c r="I88" s="49"/>
      <c r="J88" s="49"/>
      <c r="K88" s="49"/>
      <c r="L88" s="17"/>
      <c r="M88" s="82">
        <v>300000</v>
      </c>
      <c r="N88" s="16">
        <v>300000</v>
      </c>
      <c r="O88" s="82">
        <v>350000</v>
      </c>
    </row>
    <row r="89" spans="1:15" ht="14.25">
      <c r="A89" s="30"/>
      <c r="B89" s="45" t="s">
        <v>70</v>
      </c>
      <c r="C89" s="48"/>
      <c r="D89" s="26"/>
      <c r="E89" s="26"/>
      <c r="F89" s="26"/>
      <c r="G89" s="26"/>
      <c r="H89" s="26"/>
      <c r="I89" s="49"/>
      <c r="J89" s="49"/>
      <c r="K89" s="49"/>
      <c r="L89" s="17"/>
      <c r="M89" s="17">
        <v>500000</v>
      </c>
      <c r="N89" s="28">
        <v>500000</v>
      </c>
      <c r="O89" s="17">
        <v>500000</v>
      </c>
    </row>
    <row r="90" spans="1:15" ht="12.75" customHeight="1">
      <c r="A90" s="36"/>
      <c r="B90" s="45" t="s">
        <v>78</v>
      </c>
      <c r="C90" s="13" t="s">
        <v>57</v>
      </c>
      <c r="D90" s="26">
        <v>0</v>
      </c>
      <c r="E90" s="26">
        <v>80000</v>
      </c>
      <c r="F90" s="26">
        <v>80000</v>
      </c>
      <c r="G90" s="26">
        <v>80000</v>
      </c>
      <c r="H90" s="26">
        <v>80000</v>
      </c>
      <c r="I90" s="27">
        <f>SUM(G90/E90)</f>
        <v>1</v>
      </c>
      <c r="J90" s="27">
        <f>SUM(H90/E90)</f>
        <v>1</v>
      </c>
      <c r="K90" s="27">
        <f>SUM(H90/G90)</f>
        <v>1</v>
      </c>
      <c r="L90" s="28"/>
      <c r="M90" s="17">
        <v>400000</v>
      </c>
      <c r="N90" s="28">
        <v>400000</v>
      </c>
      <c r="O90" s="17">
        <v>400000</v>
      </c>
    </row>
    <row r="91" spans="1:15" ht="12.75" customHeight="1">
      <c r="A91" s="36"/>
      <c r="B91" s="45" t="s">
        <v>109</v>
      </c>
      <c r="C91" s="13"/>
      <c r="D91" s="39"/>
      <c r="E91" s="39"/>
      <c r="F91" s="39"/>
      <c r="G91" s="39"/>
      <c r="H91" s="39"/>
      <c r="I91" s="40"/>
      <c r="J91" s="40"/>
      <c r="K91" s="40"/>
      <c r="L91" s="41"/>
      <c r="M91" s="17">
        <v>120000</v>
      </c>
      <c r="N91" s="28">
        <v>120000</v>
      </c>
      <c r="O91" s="17">
        <v>120000</v>
      </c>
    </row>
    <row r="92" spans="1:15" ht="12.75" customHeight="1">
      <c r="A92" s="36"/>
      <c r="B92" s="48" t="s">
        <v>108</v>
      </c>
      <c r="C92" s="48"/>
      <c r="D92" s="26"/>
      <c r="E92" s="26"/>
      <c r="F92" s="26"/>
      <c r="G92" s="26"/>
      <c r="H92" s="26"/>
      <c r="I92" s="49"/>
      <c r="J92" s="49"/>
      <c r="K92" s="49"/>
      <c r="L92" s="17"/>
      <c r="M92" s="17">
        <v>500000</v>
      </c>
      <c r="N92" s="28">
        <v>500000</v>
      </c>
      <c r="O92" s="17">
        <v>500000</v>
      </c>
    </row>
    <row r="93" spans="1:15" ht="12.75" customHeight="1">
      <c r="A93" s="36"/>
      <c r="B93" s="48" t="s">
        <v>148</v>
      </c>
      <c r="C93" s="48"/>
      <c r="D93" s="26"/>
      <c r="E93" s="26"/>
      <c r="F93" s="26"/>
      <c r="G93" s="26"/>
      <c r="H93" s="26"/>
      <c r="I93" s="49"/>
      <c r="J93" s="49"/>
      <c r="K93" s="49"/>
      <c r="L93" s="17"/>
      <c r="M93" s="17"/>
      <c r="N93" s="17">
        <v>500000</v>
      </c>
      <c r="O93" s="17">
        <v>0</v>
      </c>
    </row>
    <row r="94" spans="1:15" ht="14.25">
      <c r="A94" s="36"/>
      <c r="B94" s="45" t="s">
        <v>99</v>
      </c>
      <c r="C94" s="13" t="s">
        <v>58</v>
      </c>
      <c r="D94" s="39">
        <v>0</v>
      </c>
      <c r="E94" s="39">
        <v>500000</v>
      </c>
      <c r="F94" s="39">
        <v>192889</v>
      </c>
      <c r="G94" s="39">
        <f>SUM(F94)*4/3</f>
        <v>257185.33333333334</v>
      </c>
      <c r="H94" s="39">
        <v>1000000</v>
      </c>
      <c r="I94" s="40">
        <f>SUM(G94/E94)</f>
        <v>0.5143706666666666</v>
      </c>
      <c r="J94" s="40">
        <f>SUM(H94/E94)</f>
        <v>2</v>
      </c>
      <c r="K94" s="40">
        <f>SUM(H94/G94)</f>
        <v>3.8882466081528753</v>
      </c>
      <c r="L94" s="41"/>
      <c r="M94" s="17">
        <v>2430000</v>
      </c>
      <c r="N94" s="28">
        <v>2000000</v>
      </c>
      <c r="O94" s="17">
        <v>5000000</v>
      </c>
    </row>
    <row r="95" spans="1:15" ht="14.25">
      <c r="A95" s="36"/>
      <c r="B95" s="45" t="s">
        <v>113</v>
      </c>
      <c r="C95" s="13"/>
      <c r="D95" s="26"/>
      <c r="E95" s="26"/>
      <c r="F95" s="26"/>
      <c r="G95" s="26"/>
      <c r="H95" s="26"/>
      <c r="I95" s="27"/>
      <c r="J95" s="27"/>
      <c r="K95" s="27"/>
      <c r="L95" s="28"/>
      <c r="M95" s="17">
        <v>500000</v>
      </c>
      <c r="N95" s="28">
        <v>500000</v>
      </c>
      <c r="O95" s="17">
        <v>500000</v>
      </c>
    </row>
    <row r="96" spans="1:15" ht="15">
      <c r="A96" s="12" t="s">
        <v>63</v>
      </c>
      <c r="B96" s="46" t="s">
        <v>120</v>
      </c>
      <c r="C96" s="13"/>
      <c r="D96" s="26"/>
      <c r="E96" s="26"/>
      <c r="F96" s="26"/>
      <c r="G96" s="26"/>
      <c r="H96" s="26"/>
      <c r="I96" s="27"/>
      <c r="J96" s="27"/>
      <c r="K96" s="27"/>
      <c r="L96" s="28"/>
      <c r="M96" s="83">
        <v>4250000</v>
      </c>
      <c r="N96" s="29">
        <v>4000000</v>
      </c>
      <c r="O96" s="83">
        <v>4500000</v>
      </c>
    </row>
    <row r="97" spans="1:15" ht="15">
      <c r="A97" s="12"/>
      <c r="B97" s="51" t="s">
        <v>80</v>
      </c>
      <c r="C97" s="13" t="s">
        <v>31</v>
      </c>
      <c r="D97" s="26"/>
      <c r="E97" s="26">
        <v>550000</v>
      </c>
      <c r="F97" s="26"/>
      <c r="G97" s="26"/>
      <c r="H97" s="26">
        <v>400000</v>
      </c>
      <c r="I97" s="27"/>
      <c r="J97" s="27"/>
      <c r="K97" s="27"/>
      <c r="L97" s="28"/>
      <c r="M97" s="17">
        <v>2250000</v>
      </c>
      <c r="N97" s="28">
        <v>3000000</v>
      </c>
      <c r="O97" s="17">
        <v>3500000</v>
      </c>
    </row>
    <row r="98" spans="1:15" ht="14.25">
      <c r="A98" s="58"/>
      <c r="B98" s="13" t="s">
        <v>173</v>
      </c>
      <c r="C98" s="13"/>
      <c r="D98" s="26"/>
      <c r="E98" s="26"/>
      <c r="F98" s="26"/>
      <c r="G98" s="26"/>
      <c r="H98" s="26"/>
      <c r="I98" s="27"/>
      <c r="J98" s="27"/>
      <c r="K98" s="27"/>
      <c r="L98" s="28"/>
      <c r="M98" s="17">
        <v>2000000</v>
      </c>
      <c r="N98" s="28">
        <v>1000000</v>
      </c>
      <c r="O98" s="17">
        <v>1000000</v>
      </c>
    </row>
    <row r="99" spans="1:15" ht="16.5" customHeight="1">
      <c r="A99" s="12" t="s">
        <v>62</v>
      </c>
      <c r="B99" s="25" t="s">
        <v>118</v>
      </c>
      <c r="C99" s="13"/>
      <c r="D99" s="26"/>
      <c r="E99" s="26"/>
      <c r="F99" s="26"/>
      <c r="G99" s="26"/>
      <c r="H99" s="26"/>
      <c r="I99" s="27"/>
      <c r="J99" s="27"/>
      <c r="K99" s="27"/>
      <c r="L99" s="28"/>
      <c r="M99" s="85">
        <v>4650000</v>
      </c>
      <c r="N99" s="42">
        <v>4650000</v>
      </c>
      <c r="O99" s="85">
        <v>4650000</v>
      </c>
    </row>
    <row r="100" spans="1:15" ht="14.25" customHeight="1">
      <c r="A100" s="12"/>
      <c r="B100" s="52" t="s">
        <v>40</v>
      </c>
      <c r="C100" s="13"/>
      <c r="D100" s="26"/>
      <c r="E100" s="26"/>
      <c r="F100" s="26"/>
      <c r="G100" s="26"/>
      <c r="H100" s="26"/>
      <c r="I100" s="27"/>
      <c r="J100" s="27"/>
      <c r="K100" s="27"/>
      <c r="L100" s="28"/>
      <c r="M100" s="82">
        <v>4000000</v>
      </c>
      <c r="N100" s="16">
        <v>4000000</v>
      </c>
      <c r="O100" s="82">
        <v>4000000</v>
      </c>
    </row>
    <row r="101" spans="1:15" ht="14.25" customHeight="1">
      <c r="A101" s="59"/>
      <c r="B101" s="48" t="s">
        <v>81</v>
      </c>
      <c r="C101" s="13"/>
      <c r="D101" s="26"/>
      <c r="E101" s="26"/>
      <c r="F101" s="26"/>
      <c r="G101" s="26"/>
      <c r="H101" s="26"/>
      <c r="I101" s="27"/>
      <c r="J101" s="27"/>
      <c r="K101" s="27"/>
      <c r="L101" s="28"/>
      <c r="M101" s="82">
        <v>150000</v>
      </c>
      <c r="N101" s="16">
        <v>150000</v>
      </c>
      <c r="O101" s="82">
        <v>150000</v>
      </c>
    </row>
    <row r="102" spans="1:15" ht="14.25">
      <c r="A102" s="59"/>
      <c r="B102" s="48" t="s">
        <v>82</v>
      </c>
      <c r="C102" s="13"/>
      <c r="D102" s="26"/>
      <c r="E102" s="26"/>
      <c r="F102" s="26"/>
      <c r="G102" s="26"/>
      <c r="H102" s="26"/>
      <c r="I102" s="27"/>
      <c r="J102" s="27"/>
      <c r="K102" s="27"/>
      <c r="L102" s="28"/>
      <c r="M102" s="82">
        <v>500000</v>
      </c>
      <c r="N102" s="16">
        <v>500000</v>
      </c>
      <c r="O102" s="82">
        <v>500000</v>
      </c>
    </row>
    <row r="103" spans="1:15" ht="15">
      <c r="A103" s="12" t="s">
        <v>83</v>
      </c>
      <c r="B103" s="25" t="s">
        <v>119</v>
      </c>
      <c r="C103" s="13" t="s">
        <v>32</v>
      </c>
      <c r="D103" s="26" t="e">
        <f>SUM(D104+D105)</f>
        <v>#REF!</v>
      </c>
      <c r="E103" s="26" t="e">
        <f>SUM(#REF!+E104+E105)</f>
        <v>#REF!</v>
      </c>
      <c r="F103" s="26" t="e">
        <f>SUM(#REF!+F104+F105)</f>
        <v>#REF!</v>
      </c>
      <c r="G103" s="26" t="e">
        <f>SUM(#REF!+G104+G105)</f>
        <v>#REF!</v>
      </c>
      <c r="H103" s="26" t="e">
        <f>SUM(#REF!+H104+H105)</f>
        <v>#REF!</v>
      </c>
      <c r="I103" s="27" t="e">
        <f>SUM(G103/E103)</f>
        <v>#REF!</v>
      </c>
      <c r="J103" s="27" t="e">
        <f>SUM(H103/E103)</f>
        <v>#REF!</v>
      </c>
      <c r="K103" s="27" t="e">
        <f>SUM(H103/G103)</f>
        <v>#REF!</v>
      </c>
      <c r="L103" s="28"/>
      <c r="M103" s="83">
        <v>5500000</v>
      </c>
      <c r="N103" s="29">
        <v>5500000</v>
      </c>
      <c r="O103" s="83">
        <v>5500000</v>
      </c>
    </row>
    <row r="104" spans="1:15" ht="15">
      <c r="A104" s="12"/>
      <c r="B104" s="48" t="s">
        <v>145</v>
      </c>
      <c r="C104" s="13" t="s">
        <v>33</v>
      </c>
      <c r="D104" s="26" t="e">
        <f>SUM(#REF!)</f>
        <v>#REF!</v>
      </c>
      <c r="E104" s="26">
        <v>200000</v>
      </c>
      <c r="F104" s="26" t="e">
        <f>SUM(#REF!)</f>
        <v>#REF!</v>
      </c>
      <c r="G104" s="26" t="e">
        <f>SUM(F104)*4/3</f>
        <v>#REF!</v>
      </c>
      <c r="H104" s="26">
        <v>800000</v>
      </c>
      <c r="I104" s="27" t="e">
        <f>SUM(G104/E104)</f>
        <v>#REF!</v>
      </c>
      <c r="J104" s="27">
        <f>SUM(H104/E104)</f>
        <v>4</v>
      </c>
      <c r="K104" s="27" t="e">
        <f>SUM(H104/G104)</f>
        <v>#REF!</v>
      </c>
      <c r="L104" s="28"/>
      <c r="M104" s="17">
        <v>5500000</v>
      </c>
      <c r="N104" s="28">
        <v>5500000</v>
      </c>
      <c r="O104" s="17">
        <v>5500000</v>
      </c>
    </row>
    <row r="105" spans="1:15" ht="14.25">
      <c r="A105" s="15"/>
      <c r="B105" s="60"/>
      <c r="C105" s="48" t="s">
        <v>34</v>
      </c>
      <c r="D105" s="26" t="e">
        <f>SUM(#REF!)</f>
        <v>#REF!</v>
      </c>
      <c r="E105" s="26">
        <v>200000</v>
      </c>
      <c r="F105" s="26" t="e">
        <f>SUM(#REF!)</f>
        <v>#REF!</v>
      </c>
      <c r="G105" s="26" t="e">
        <f>SUM(#REF!)</f>
        <v>#REF!</v>
      </c>
      <c r="H105" s="26">
        <v>500000</v>
      </c>
      <c r="I105" s="49" t="e">
        <f>SUM(G105/E105)</f>
        <v>#REF!</v>
      </c>
      <c r="J105" s="49">
        <f>SUM(H105/E105)</f>
        <v>2.5</v>
      </c>
      <c r="K105" s="49" t="e">
        <f>SUM(H105/G105)</f>
        <v>#REF!</v>
      </c>
      <c r="L105" s="17"/>
      <c r="M105" s="82"/>
      <c r="N105" s="16"/>
      <c r="O105" s="105"/>
    </row>
    <row r="106" spans="1:15" ht="15">
      <c r="A106" s="15"/>
      <c r="B106" s="15" t="s">
        <v>1</v>
      </c>
      <c r="C106" s="13" t="s">
        <v>35</v>
      </c>
      <c r="D106" s="26" t="e">
        <f>SUM(#REF!)</f>
        <v>#REF!</v>
      </c>
      <c r="E106" s="26" t="e">
        <f>SUM(#REF!)</f>
        <v>#REF!</v>
      </c>
      <c r="F106" s="26" t="e">
        <f>SUM(#REF!)</f>
        <v>#REF!</v>
      </c>
      <c r="G106" s="26" t="e">
        <f>SUM(#REF!)</f>
        <v>#REF!</v>
      </c>
      <c r="H106" s="26" t="e">
        <f>SUM(#REF!)</f>
        <v>#REF!</v>
      </c>
      <c r="I106" s="27" t="e">
        <f>SUM(G106/E106)</f>
        <v>#REF!</v>
      </c>
      <c r="J106" s="27" t="e">
        <f>SUM(H106/E106)</f>
        <v>#REF!</v>
      </c>
      <c r="K106" s="27" t="e">
        <f>SUM(H106/G106)</f>
        <v>#REF!</v>
      </c>
      <c r="L106" s="28"/>
      <c r="M106" s="85">
        <v>452254177</v>
      </c>
      <c r="N106" s="42">
        <v>510854000</v>
      </c>
      <c r="O106" s="83">
        <v>544384000</v>
      </c>
    </row>
    <row r="107" spans="1:17" ht="14.25">
      <c r="A107" s="61"/>
      <c r="B107" s="86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87"/>
      <c r="N107" s="91"/>
      <c r="P107" s="91"/>
      <c r="Q107" s="4"/>
    </row>
    <row r="108" spans="1:17" ht="14.25">
      <c r="A108" s="90"/>
      <c r="B108" s="86" t="s">
        <v>158</v>
      </c>
      <c r="C108" s="62"/>
      <c r="D108" s="63" t="e">
        <f>SUM(#REF!+#REF!+D26+D49+D50+D82+D88+#REF!+#REF!+#REF!)</f>
        <v>#REF!</v>
      </c>
      <c r="E108" s="63" t="e">
        <f>SUM(#REF!+#REF!+E26+E49+E50+E82+E88+#REF!+#REF!+#REF!+E98)</f>
        <v>#REF!</v>
      </c>
      <c r="F108" s="63" t="e">
        <f>SUM(#REF!+#REF!+F26+F49+F50+F82+F88+#REF!+#REF!+#REF!+F98)</f>
        <v>#REF!</v>
      </c>
      <c r="G108" s="63" t="e">
        <f>SUM(#REF!+#REF!+G26+G49+G50+G82+G88+#REF!+#REF!+#REF!+G98)</f>
        <v>#REF!</v>
      </c>
      <c r="H108" s="63" t="e">
        <f>SUM(#REF!+#REF!+H26+H49+H50+H82+H88+#REF!+#REF!+#REF!+H98+#REF!)</f>
        <v>#REF!</v>
      </c>
      <c r="I108" s="63" t="e">
        <f>SUM(#REF!+#REF!+I26+I49+I50+I82+I88+#REF!+#REF!+#REF!+I98+#REF!)</f>
        <v>#REF!</v>
      </c>
      <c r="J108" s="63" t="e">
        <f>SUM(#REF!+#REF!+J26+J49+J50+J82+J88+#REF!+#REF!+#REF!+J98+#REF!)</f>
        <v>#REF!</v>
      </c>
      <c r="K108" s="63" t="e">
        <f>SUM(#REF!+#REF!+K26+K49+K50+K82+K88+#REF!+#REF!+#REF!+K98+#REF!)</f>
        <v>#REF!</v>
      </c>
      <c r="L108" s="63" t="e">
        <f>SUM(#REF!)</f>
        <v>#REF!</v>
      </c>
      <c r="M108" s="87"/>
      <c r="N108" s="91"/>
      <c r="P108" s="91"/>
      <c r="Q108" s="4"/>
    </row>
    <row r="109" spans="1:17" ht="15">
      <c r="A109" s="90"/>
      <c r="B109" s="86" t="s">
        <v>159</v>
      </c>
      <c r="C109" s="65"/>
      <c r="D109" s="86"/>
      <c r="E109" s="66"/>
      <c r="F109" s="66"/>
      <c r="G109" s="86"/>
      <c r="H109" s="67"/>
      <c r="I109" s="68"/>
      <c r="J109" s="68"/>
      <c r="K109" s="68"/>
      <c r="L109" s="88"/>
      <c r="M109" s="88"/>
      <c r="N109" s="91"/>
      <c r="P109" s="91"/>
      <c r="Q109" s="69"/>
    </row>
    <row r="110" spans="1:17" ht="14.25">
      <c r="A110" s="90"/>
      <c r="B110" s="89" t="s">
        <v>160</v>
      </c>
      <c r="C110" s="65"/>
      <c r="D110" s="86"/>
      <c r="E110" s="66"/>
      <c r="F110" s="66"/>
      <c r="G110" s="86"/>
      <c r="H110" s="67"/>
      <c r="I110" s="68"/>
      <c r="J110" s="68"/>
      <c r="K110" s="68"/>
      <c r="L110" s="88"/>
      <c r="M110" s="88"/>
      <c r="N110" s="91"/>
      <c r="P110" s="91"/>
      <c r="Q110" s="73"/>
    </row>
    <row r="111" spans="1:17" ht="14.25">
      <c r="A111" s="90"/>
      <c r="B111" s="89" t="s">
        <v>161</v>
      </c>
      <c r="C111" s="65"/>
      <c r="D111" s="89"/>
      <c r="E111" s="70"/>
      <c r="F111" s="70"/>
      <c r="G111" s="87"/>
      <c r="H111" s="71"/>
      <c r="I111" s="72"/>
      <c r="J111" s="72"/>
      <c r="K111" s="72"/>
      <c r="L111" s="90"/>
      <c r="M111" s="90"/>
      <c r="N111" s="91"/>
      <c r="P111" s="91"/>
      <c r="Q111" s="6"/>
    </row>
    <row r="112" spans="1:17" ht="15">
      <c r="A112" s="90"/>
      <c r="B112" s="89" t="s">
        <v>162</v>
      </c>
      <c r="C112" s="65"/>
      <c r="D112" s="89"/>
      <c r="E112" s="71"/>
      <c r="F112" s="70"/>
      <c r="G112" s="87"/>
      <c r="H112" s="71"/>
      <c r="I112" s="72"/>
      <c r="J112" s="72"/>
      <c r="K112" s="72"/>
      <c r="L112" s="90"/>
      <c r="M112" s="90"/>
      <c r="N112" s="91"/>
      <c r="P112" s="91"/>
      <c r="Q112" s="50"/>
    </row>
    <row r="113" spans="1:17" ht="15">
      <c r="A113" s="90"/>
      <c r="B113" s="89" t="s">
        <v>163</v>
      </c>
      <c r="C113" s="65"/>
      <c r="D113" s="89"/>
      <c r="E113" s="70"/>
      <c r="F113" s="70"/>
      <c r="G113" s="87"/>
      <c r="H113" s="71"/>
      <c r="I113" s="72"/>
      <c r="J113" s="72"/>
      <c r="K113" s="72"/>
      <c r="L113" s="90"/>
      <c r="M113" s="90"/>
      <c r="N113" s="91"/>
      <c r="P113" s="91"/>
      <c r="Q113" s="50"/>
    </row>
    <row r="114" spans="1:17" ht="12.75">
      <c r="A114" s="90"/>
      <c r="B114" s="89"/>
      <c r="C114" s="65"/>
      <c r="D114" s="89"/>
      <c r="E114" s="70"/>
      <c r="F114" s="70"/>
      <c r="G114" s="87"/>
      <c r="H114" s="71"/>
      <c r="I114" s="72"/>
      <c r="J114" s="72"/>
      <c r="K114" s="72"/>
      <c r="L114" s="90"/>
      <c r="M114" s="7" t="s">
        <v>165</v>
      </c>
      <c r="N114" s="77"/>
      <c r="P114" s="77"/>
      <c r="Q114" s="77"/>
    </row>
    <row r="115" spans="1:16" ht="12.75">
      <c r="A115" s="47"/>
      <c r="B115" s="47"/>
      <c r="C115" s="65"/>
      <c r="D115" s="74"/>
      <c r="E115" s="70"/>
      <c r="F115" s="70"/>
      <c r="G115" s="64"/>
      <c r="H115" s="71"/>
      <c r="I115" s="72"/>
      <c r="J115" s="72"/>
      <c r="K115" s="72"/>
      <c r="L115" s="47"/>
      <c r="M115" s="81" t="s">
        <v>167</v>
      </c>
      <c r="P115" s="81"/>
    </row>
    <row r="116" spans="1:12" ht="12.75">
      <c r="A116" s="47"/>
      <c r="B116" s="47"/>
      <c r="C116" s="65"/>
      <c r="D116" s="74"/>
      <c r="E116" s="70"/>
      <c r="F116" s="70"/>
      <c r="G116" s="64"/>
      <c r="H116" s="71"/>
      <c r="I116" s="72"/>
      <c r="J116" s="72"/>
      <c r="K116" s="72"/>
      <c r="L116" s="47"/>
    </row>
    <row r="117" spans="13:15" ht="12.75">
      <c r="M117" s="96"/>
      <c r="N117" s="96"/>
      <c r="O117" s="47"/>
    </row>
    <row r="118" spans="13:15" ht="12.75">
      <c r="M118" s="81" t="s">
        <v>166</v>
      </c>
      <c r="O118" s="47"/>
    </row>
    <row r="120" ht="12.75">
      <c r="M120" s="7" t="s">
        <v>174</v>
      </c>
    </row>
    <row r="121" spans="14:16" ht="12.75">
      <c r="N121" s="47"/>
      <c r="P121" s="47"/>
    </row>
    <row r="122" ht="12.75">
      <c r="P122" s="47"/>
    </row>
  </sheetData>
  <sheetProtection/>
  <mergeCells count="2">
    <mergeCell ref="A1:B1"/>
    <mergeCell ref="I4:K4"/>
  </mergeCells>
  <printOptions/>
  <pageMargins left="0.15748031496062992" right="0.15748031496062992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Jelena Stanojevic</cp:lastModifiedBy>
  <cp:lastPrinted>2018-12-11T13:36:45Z</cp:lastPrinted>
  <dcterms:created xsi:type="dcterms:W3CDTF">2005-09-26T06:45:47Z</dcterms:created>
  <dcterms:modified xsi:type="dcterms:W3CDTF">2019-01-22T12:54:40Z</dcterms:modified>
  <cp:category/>
  <cp:version/>
  <cp:contentType/>
  <cp:contentStatus/>
  <cp:revision>1</cp:revision>
</cp:coreProperties>
</file>